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filterPrivacy="1" defaultThemeVersion="124226"/>
  <xr:revisionPtr revIDLastSave="0" documentId="13_ncr:1_{76917E59-CAAC-E247-8AA8-D17A3C383AE2}" xr6:coauthVersionLast="45" xr6:coauthVersionMax="45" xr10:uidLastSave="{00000000-0000-0000-0000-000000000000}"/>
  <bookViews>
    <workbookView xWindow="0" yWindow="460" windowWidth="20740" windowHeight="11160" tabRatio="935" xr2:uid="{00000000-000D-0000-FFFF-FFFF00000000}"/>
  </bookViews>
  <sheets>
    <sheet name="Index" sheetId="26" r:id="rId1"/>
    <sheet name="Population" sheetId="1" r:id="rId2"/>
    <sheet name="Employment" sheetId="2" r:id="rId3"/>
    <sheet name="Overcrowding" sheetId="12" r:id="rId4"/>
    <sheet name="Overpayment " sheetId="24" r:id="rId5"/>
    <sheet name="Households" sheetId="6" r:id="rId6"/>
    <sheet name="Housing Stock _strcuture type" sheetId="20" r:id="rId7"/>
    <sheet name="Housing Stock-vacancy" sheetId="18" r:id="rId8"/>
    <sheet name="Disability" sheetId="5" r:id="rId9"/>
    <sheet name="Disability_SB812" sheetId="23" r:id="rId10"/>
    <sheet name="Farm Workers" sheetId="7" r:id="rId11"/>
    <sheet name="Homeless" sheetId="9" r:id="rId12"/>
    <sheet name="Assisted Housing" sheetId="10" r:id="rId13"/>
    <sheet name="Projected Needs " sheetId="25" r:id="rId14"/>
    <sheet name="DOF E5" sheetId="17" state="hidden" r:id="rId15"/>
    <sheet name="Sheet2" sheetId="22" state="hidden" r:id="rId16"/>
  </sheets>
  <definedNames>
    <definedName name="_xlnm._FilterDatabase" localSheetId="1" hidden="1">Population!$H$15</definedName>
    <definedName name="_xlnm.Print_Area" localSheetId="12">'Assisted Housing'!$A$1:$AE$41</definedName>
    <definedName name="_xlnm.Print_Area" localSheetId="8">Disability!$A$1:$M$41</definedName>
    <definedName name="_xlnm.Print_Area" localSheetId="9">Disability_SB812!$A$1:$N$229</definedName>
    <definedName name="_xlnm.Print_Area" localSheetId="2">Employment!$A$1:$N$23</definedName>
    <definedName name="_xlnm.Print_Area" localSheetId="5">Households!$A$1:$P$35,Households!$A$60:$N$76,Households!$A$78:$K$89</definedName>
    <definedName name="_xlnm.Print_Area" localSheetId="6">'Housing Stock _strcuture type'!$A$2:$H$14</definedName>
    <definedName name="_xlnm.Print_Area" localSheetId="0">Index!$A$1:$A$16</definedName>
    <definedName name="_xlnm.Print_Area" localSheetId="3">Overcrowding!$A$1:$J$25</definedName>
    <definedName name="_xlnm.Print_Area" localSheetId="4">'Overpayment '!$A$1:$H$80</definedName>
    <definedName name="_xlnm.Print_Area" localSheetId="1">Population!$A$1:$K$39</definedName>
    <definedName name="_xlnm.Print_Area" localSheetId="13">'Projected Needs '!$A$1:$G$15</definedName>
    <definedName name="_xlnm.Print_Titles" localSheetId="12">'Assisted Housing'!$A:$A</definedName>
    <definedName name="_xlnm.Print_Titles" localSheetId="9">Disability_SB812!$2:$6</definedName>
    <definedName name="_xlnm.Print_Titles" localSheetId="7">'Housing Stock-vacancy'!$2:$4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5" l="1"/>
  <c r="F11" i="25"/>
  <c r="E11" i="25"/>
  <c r="D11" i="25"/>
  <c r="C11" i="25"/>
  <c r="E17" i="9" l="1"/>
  <c r="E16" i="9"/>
  <c r="E15" i="9"/>
  <c r="E14" i="9"/>
  <c r="E5" i="9"/>
  <c r="E6" i="9"/>
  <c r="E7" i="9"/>
  <c r="E22" i="9"/>
  <c r="E8" i="9"/>
  <c r="J4" i="22" l="1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3" i="22"/>
  <c r="B7" i="20" l="1"/>
  <c r="C7" i="20"/>
  <c r="D7" i="20"/>
  <c r="E7" i="20"/>
  <c r="F7" i="20"/>
  <c r="G7" i="20"/>
  <c r="B8" i="20"/>
  <c r="C8" i="20"/>
  <c r="D8" i="20"/>
  <c r="E8" i="20"/>
  <c r="F8" i="20"/>
  <c r="G8" i="20"/>
  <c r="B9" i="20"/>
  <c r="C9" i="20"/>
  <c r="D9" i="20"/>
  <c r="E9" i="20"/>
  <c r="F9" i="20"/>
  <c r="G9" i="20"/>
  <c r="B11" i="20"/>
  <c r="C11" i="20"/>
  <c r="D11" i="20"/>
  <c r="E11" i="20"/>
  <c r="F11" i="20"/>
  <c r="G11" i="20"/>
  <c r="M5" i="6"/>
  <c r="L5" i="6"/>
  <c r="K5" i="6"/>
  <c r="J5" i="6"/>
  <c r="I5" i="6"/>
  <c r="H5" i="6"/>
  <c r="G5" i="6"/>
  <c r="F5" i="6"/>
  <c r="E5" i="6" l="1"/>
  <c r="D5" i="6"/>
  <c r="C5" i="6"/>
  <c r="B5" i="6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21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22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23" i="5"/>
  <c r="C24" i="5"/>
  <c r="C25" i="5"/>
  <c r="C26" i="5"/>
  <c r="C22" i="5"/>
  <c r="K25" i="5" l="1"/>
  <c r="K22" i="5"/>
  <c r="K36" i="5"/>
  <c r="K32" i="5"/>
  <c r="K28" i="5"/>
  <c r="K24" i="5"/>
  <c r="K39" i="5"/>
  <c r="K35" i="5"/>
  <c r="K31" i="5"/>
  <c r="K27" i="5"/>
  <c r="K23" i="5"/>
  <c r="K38" i="5"/>
  <c r="K34" i="5"/>
  <c r="K30" i="5"/>
  <c r="K26" i="5"/>
  <c r="K37" i="5"/>
  <c r="K33" i="5"/>
  <c r="K29" i="5"/>
  <c r="B6" i="20"/>
  <c r="B10" i="20" s="1"/>
  <c r="C6" i="20"/>
  <c r="C10" i="20" s="1"/>
  <c r="D6" i="20"/>
  <c r="D10" i="20" s="1"/>
  <c r="E6" i="20"/>
  <c r="E10" i="20" s="1"/>
  <c r="F6" i="20"/>
  <c r="F10" i="20" s="1"/>
  <c r="G6" i="20"/>
  <c r="G10" i="20" s="1"/>
  <c r="M43" i="6" l="1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42" i="6"/>
  <c r="M15" i="6"/>
  <c r="O5" i="6" s="1"/>
  <c r="M27" i="6"/>
  <c r="M28" i="6"/>
  <c r="M29" i="6"/>
  <c r="M30" i="6"/>
  <c r="M31" i="6"/>
  <c r="M32" i="6"/>
  <c r="M33" i="6"/>
  <c r="M34" i="6"/>
  <c r="M26" i="6"/>
  <c r="M25" i="6"/>
  <c r="P5" i="6" s="1"/>
  <c r="M17" i="6"/>
  <c r="M18" i="6"/>
  <c r="M19" i="6"/>
  <c r="M20" i="6"/>
  <c r="M21" i="6"/>
  <c r="M22" i="6"/>
  <c r="M23" i="6"/>
  <c r="M24" i="6"/>
  <c r="M16" i="6"/>
  <c r="M14" i="6"/>
  <c r="N5" i="6" s="1"/>
  <c r="J7" i="12" l="1"/>
  <c r="J8" i="12"/>
  <c r="J9" i="12"/>
  <c r="J10" i="12"/>
  <c r="J11" i="12"/>
  <c r="J12" i="12"/>
  <c r="J13" i="12"/>
  <c r="J14" i="12"/>
  <c r="J15" i="12"/>
  <c r="J16" i="12"/>
  <c r="J17" i="12"/>
  <c r="J18" i="12"/>
  <c r="J6" i="1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5" i="2"/>
  <c r="J20" i="12" l="1"/>
  <c r="K64" i="6"/>
  <c r="K65" i="6"/>
  <c r="K66" i="6"/>
  <c r="K67" i="6"/>
  <c r="K68" i="6"/>
  <c r="K69" i="6"/>
  <c r="K70" i="6"/>
  <c r="K71" i="6"/>
  <c r="I64" i="6"/>
  <c r="I65" i="6"/>
  <c r="I66" i="6"/>
  <c r="I67" i="6"/>
  <c r="I68" i="6"/>
  <c r="I69" i="6"/>
  <c r="I70" i="6"/>
  <c r="I71" i="6"/>
  <c r="G64" i="6"/>
  <c r="G65" i="6"/>
  <c r="G66" i="6"/>
  <c r="G67" i="6"/>
  <c r="G68" i="6"/>
  <c r="G69" i="6"/>
  <c r="G70" i="6"/>
  <c r="G71" i="6"/>
  <c r="E64" i="6"/>
  <c r="E65" i="6"/>
  <c r="E66" i="6"/>
  <c r="E67" i="6"/>
  <c r="E68" i="6"/>
  <c r="E69" i="6"/>
  <c r="E70" i="6"/>
  <c r="E71" i="6"/>
  <c r="M64" i="6"/>
  <c r="M65" i="6"/>
  <c r="M68" i="6"/>
  <c r="M69" i="6"/>
  <c r="C71" i="6"/>
  <c r="C70" i="6"/>
  <c r="C69" i="6"/>
  <c r="C68" i="6"/>
  <c r="C67" i="6"/>
  <c r="C66" i="6"/>
  <c r="C65" i="6"/>
  <c r="C64" i="6"/>
  <c r="L66" i="6" l="1"/>
  <c r="I72" i="6"/>
  <c r="J68" i="6" s="1"/>
  <c r="G72" i="6"/>
  <c r="H68" i="6" s="1"/>
  <c r="F67" i="6"/>
  <c r="D70" i="6"/>
  <c r="D66" i="6"/>
  <c r="D67" i="6"/>
  <c r="D71" i="6"/>
  <c r="F70" i="6"/>
  <c r="F66" i="6"/>
  <c r="H71" i="6"/>
  <c r="H67" i="6"/>
  <c r="J71" i="6"/>
  <c r="J67" i="6"/>
  <c r="N69" i="6"/>
  <c r="N65" i="6"/>
  <c r="F69" i="6"/>
  <c r="F65" i="6"/>
  <c r="H66" i="6"/>
  <c r="J66" i="6"/>
  <c r="L69" i="6"/>
  <c r="L67" i="6"/>
  <c r="L65" i="6"/>
  <c r="F71" i="6"/>
  <c r="L70" i="6"/>
  <c r="H70" i="6"/>
  <c r="J70" i="6"/>
  <c r="L71" i="6"/>
  <c r="C73" i="6"/>
  <c r="D65" i="6"/>
  <c r="D69" i="6"/>
  <c r="H69" i="6"/>
  <c r="H65" i="6"/>
  <c r="J69" i="6"/>
  <c r="J65" i="6"/>
  <c r="C74" i="6"/>
  <c r="E72" i="6"/>
  <c r="F64" i="6" s="1"/>
  <c r="C75" i="6"/>
  <c r="K74" i="6"/>
  <c r="G74" i="6"/>
  <c r="I74" i="6"/>
  <c r="M71" i="6"/>
  <c r="N71" i="6" s="1"/>
  <c r="M70" i="6"/>
  <c r="M67" i="6"/>
  <c r="N67" i="6" s="1"/>
  <c r="M66" i="6"/>
  <c r="N66" i="6" s="1"/>
  <c r="E74" i="6"/>
  <c r="M72" i="6"/>
  <c r="N68" i="6" s="1"/>
  <c r="E73" i="6"/>
  <c r="G75" i="6"/>
  <c r="I73" i="6"/>
  <c r="J73" i="6" s="1"/>
  <c r="K73" i="6"/>
  <c r="E75" i="6"/>
  <c r="G73" i="6"/>
  <c r="I75" i="6"/>
  <c r="J75" i="6" s="1"/>
  <c r="K75" i="6"/>
  <c r="M73" i="6"/>
  <c r="K72" i="6"/>
  <c r="K76" i="6" s="1"/>
  <c r="J64" i="6"/>
  <c r="H64" i="6"/>
  <c r="C72" i="6"/>
  <c r="D68" i="6" s="1"/>
  <c r="E23" i="12"/>
  <c r="F23" i="12"/>
  <c r="G23" i="12"/>
  <c r="H23" i="12"/>
  <c r="I23" i="12"/>
  <c r="E22" i="12"/>
  <c r="F22" i="12"/>
  <c r="G22" i="12"/>
  <c r="H22" i="12"/>
  <c r="I22" i="12"/>
  <c r="D23" i="12"/>
  <c r="D22" i="12"/>
  <c r="E20" i="12"/>
  <c r="F20" i="12"/>
  <c r="G20" i="12"/>
  <c r="H20" i="12"/>
  <c r="I20" i="12"/>
  <c r="E19" i="12"/>
  <c r="F19" i="12"/>
  <c r="G19" i="12"/>
  <c r="H19" i="12"/>
  <c r="I19" i="12"/>
  <c r="D20" i="12"/>
  <c r="D19" i="12"/>
  <c r="H74" i="6" l="1"/>
  <c r="N70" i="6"/>
  <c r="H73" i="6"/>
  <c r="H75" i="6"/>
  <c r="E76" i="6"/>
  <c r="G76" i="6"/>
  <c r="C76" i="6"/>
  <c r="I76" i="6"/>
  <c r="M76" i="6"/>
  <c r="J74" i="6"/>
  <c r="D64" i="6"/>
  <c r="F68" i="6"/>
  <c r="F75" i="6"/>
  <c r="F74" i="6"/>
  <c r="F73" i="6"/>
  <c r="M74" i="6"/>
  <c r="N74" i="6" s="1"/>
  <c r="F24" i="12"/>
  <c r="E24" i="12"/>
  <c r="L74" i="6"/>
  <c r="D24" i="12"/>
  <c r="N73" i="6"/>
  <c r="F21" i="12"/>
  <c r="M75" i="6"/>
  <c r="N75" i="6" s="1"/>
  <c r="I21" i="12"/>
  <c r="E21" i="12"/>
  <c r="J23" i="12"/>
  <c r="D21" i="12"/>
  <c r="N64" i="6"/>
  <c r="L64" i="6"/>
  <c r="L68" i="6"/>
  <c r="L73" i="6"/>
  <c r="L75" i="6"/>
  <c r="D75" i="6"/>
  <c r="D73" i="6"/>
  <c r="D74" i="6"/>
  <c r="J22" i="12"/>
  <c r="G21" i="12"/>
  <c r="H24" i="12"/>
  <c r="H21" i="12"/>
  <c r="I24" i="12"/>
  <c r="J19" i="12"/>
  <c r="G24" i="12"/>
  <c r="J24" i="12" l="1"/>
  <c r="J21" i="12"/>
  <c r="M9" i="2" l="1"/>
  <c r="M13" i="2"/>
  <c r="M17" i="2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M14" i="2" l="1"/>
  <c r="M15" i="2"/>
  <c r="M11" i="2"/>
  <c r="M7" i="2"/>
  <c r="M18" i="2"/>
  <c r="M10" i="2"/>
  <c r="M6" i="2"/>
  <c r="M16" i="2"/>
  <c r="M12" i="2"/>
  <c r="M8" i="2"/>
</calcChain>
</file>

<file path=xl/sharedStrings.xml><?xml version="1.0" encoding="utf-8"?>
<sst xmlns="http://schemas.openxmlformats.org/spreadsheetml/2006/main" count="2773" uniqueCount="935">
  <si>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</si>
  <si>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</si>
  <si>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</si>
  <si>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</si>
  <si>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</si>
  <si>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</si>
  <si>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</si>
  <si>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</si>
  <si>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Renter</t>
  </si>
  <si>
    <t>Total</t>
  </si>
  <si>
    <t>Householder living alone</t>
  </si>
  <si>
    <t>Hired Farm Labor</t>
  </si>
  <si>
    <t>Farms</t>
  </si>
  <si>
    <t>Workers</t>
  </si>
  <si>
    <t>Farms with 10 or More Workers</t>
  </si>
  <si>
    <t>Fewer than 200 Days</t>
  </si>
  <si>
    <t>Source: USDA Census of Farmworkers 2007Atlas by County there are no COGs for these jurisdictions Or ACS S2403 (for agriculture, forestry and hunting/fishing without mining)</t>
  </si>
  <si>
    <t>Female Headed Households (2010)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</si>
  <si>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</si>
  <si>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</si>
  <si>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</si>
  <si>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</si>
  <si>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</si>
  <si>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</si>
  <si>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Project Name</t>
  </si>
  <si>
    <t> Source: CHPC http://www.chpc.net/preservation/MappingWidget.html</t>
  </si>
  <si>
    <t>Income Category</t>
  </si>
  <si>
    <t>Very low (31-50%  of area of median-income)</t>
  </si>
  <si>
    <t>Low income (51-80% of area median income)</t>
  </si>
  <si>
    <t>Moderate-income (81-120% of area median income)</t>
  </si>
  <si>
    <t>Above-moderate (over 120% of area median income)</t>
  </si>
  <si>
    <t>COUNTY/CITY</t>
  </si>
  <si>
    <t>County Total</t>
  </si>
  <si>
    <t xml:space="preserve">Balance Of County    </t>
  </si>
  <si>
    <t>Incorporated</t>
  </si>
  <si>
    <t>Mendocino County</t>
  </si>
  <si>
    <t xml:space="preserve">Fort Bragg          </t>
  </si>
  <si>
    <t xml:space="preserve">Point Arena         </t>
  </si>
  <si>
    <t xml:space="preserve">Ukiah               </t>
  </si>
  <si>
    <t xml:space="preserve">Willits             </t>
  </si>
  <si>
    <t>#</t>
  </si>
  <si>
    <t>%</t>
  </si>
  <si>
    <t xml:space="preserve">    Source: State of California, Department of Finance, E-4 Population Estimates for Cities, Counties, and the State, 2011-2013, with 2010 Census Benchmark. Sacramento, California, May 2013.</t>
  </si>
  <si>
    <t>Table 1</t>
  </si>
  <si>
    <t>Table 2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</si>
  <si>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</si>
  <si>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</si>
  <si>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</si>
  <si>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</si>
  <si>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</si>
  <si>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</si>
  <si>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</si>
  <si>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</si>
  <si>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</si>
  <si>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</si>
  <si>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</si>
  <si>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</si>
  <si>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</si>
  <si>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</si>
  <si>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13</t>
  </si>
  <si>
    <t>40</t>
  </si>
  <si>
    <t>14</t>
  </si>
  <si>
    <t>6</t>
  </si>
  <si>
    <t>48</t>
  </si>
  <si>
    <t>18</t>
  </si>
  <si>
    <t>12</t>
  </si>
  <si>
    <t>32</t>
  </si>
  <si>
    <t>19</t>
  </si>
  <si>
    <t>8</t>
  </si>
  <si>
    <t>2</t>
  </si>
  <si>
    <t>96</t>
  </si>
  <si>
    <t>70</t>
  </si>
  <si>
    <t>20</t>
  </si>
  <si>
    <t>9</t>
  </si>
  <si>
    <t>66</t>
  </si>
  <si>
    <t>36</t>
  </si>
  <si>
    <t>63</t>
  </si>
  <si>
    <t>282</t>
  </si>
  <si>
    <t>209</t>
  </si>
  <si>
    <t>431</t>
  </si>
  <si>
    <t>81</t>
  </si>
  <si>
    <t>1</t>
  </si>
  <si>
    <t>61</t>
  </si>
  <si>
    <t>7</t>
  </si>
  <si>
    <t>Estimate</t>
  </si>
  <si>
    <t>Unicorporated area</t>
  </si>
  <si>
    <t>Table 3</t>
  </si>
  <si>
    <t>22</t>
  </si>
  <si>
    <t>Total:</t>
  </si>
  <si>
    <t xml:space="preserve">  Owner occupied:</t>
  </si>
  <si>
    <t>41</t>
  </si>
  <si>
    <t xml:space="preserve">    0.50 or less occupants per room</t>
  </si>
  <si>
    <t xml:space="preserve">    0.51 to 1.00 occupants per room</t>
  </si>
  <si>
    <t>84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</si>
  <si>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</si>
  <si>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</si>
  <si>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</si>
  <si>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</si>
  <si>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49</t>
  </si>
  <si>
    <t>137</t>
  </si>
  <si>
    <t>Owner Occupied</t>
  </si>
  <si>
    <t>Overcrowded</t>
  </si>
  <si>
    <t xml:space="preserve">Renter occupied </t>
  </si>
  <si>
    <t>Total overcrowded</t>
  </si>
  <si>
    <t>Source: ACS 2007-2011 Table B25014</t>
  </si>
  <si>
    <t>Unincorporated Area</t>
  </si>
  <si>
    <t>county-sum of cities</t>
  </si>
  <si>
    <t>Overcrowded Households (2011)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</si>
  <si>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</si>
  <si>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</si>
  <si>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</si>
  <si>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</si>
  <si>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</si>
  <si>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</si>
  <si>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</si>
  <si>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</si>
  <si>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</si>
  <si>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</si>
  <si>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</si>
  <si>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</si>
  <si>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</si>
  <si>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</si>
  <si>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</si>
  <si>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199</t>
  </si>
  <si>
    <t>177</t>
  </si>
  <si>
    <t>75</t>
  </si>
  <si>
    <t>Margin of Error</t>
  </si>
  <si>
    <t>+/-16</t>
  </si>
  <si>
    <t>+/-151</t>
  </si>
  <si>
    <t>+/-201</t>
  </si>
  <si>
    <t>+/-131</t>
  </si>
  <si>
    <t>+/-90</t>
  </si>
  <si>
    <t>+/-175</t>
  </si>
  <si>
    <t>+/-129</t>
  </si>
  <si>
    <t>+/-144</t>
  </si>
  <si>
    <t>+/-76</t>
  </si>
  <si>
    <t>11</t>
  </si>
  <si>
    <t>3</t>
  </si>
  <si>
    <t>+/-95</t>
  </si>
  <si>
    <t>+/-3</t>
  </si>
  <si>
    <t>+/-10</t>
  </si>
  <si>
    <t>+/-14</t>
  </si>
  <si>
    <t>+/-6</t>
  </si>
  <si>
    <t>+/-9</t>
  </si>
  <si>
    <t>+/-22</t>
  </si>
  <si>
    <t>+/-21</t>
  </si>
  <si>
    <t>+/-8</t>
  </si>
  <si>
    <t>198</t>
  </si>
  <si>
    <t>104</t>
  </si>
  <si>
    <t>101</t>
  </si>
  <si>
    <t>+/-66</t>
  </si>
  <si>
    <t>+/-106</t>
  </si>
  <si>
    <t>+/-78</t>
  </si>
  <si>
    <t>+/-91</t>
  </si>
  <si>
    <t>+/-49</t>
  </si>
  <si>
    <t>+/-17</t>
  </si>
  <si>
    <t>+/-140</t>
  </si>
  <si>
    <t>+/-67</t>
  </si>
  <si>
    <t>+/-79</t>
  </si>
  <si>
    <t>+/-24</t>
  </si>
  <si>
    <t>+/-18</t>
  </si>
  <si>
    <t>356</t>
  </si>
  <si>
    <t>78</t>
  </si>
  <si>
    <t>+/-163</t>
  </si>
  <si>
    <t>+/-39</t>
  </si>
  <si>
    <t>+/-89</t>
  </si>
  <si>
    <t>+/-75</t>
  </si>
  <si>
    <t>+/-58</t>
  </si>
  <si>
    <t>+/-50</t>
  </si>
  <si>
    <t>33</t>
  </si>
  <si>
    <t>24</t>
  </si>
  <si>
    <t>21</t>
  </si>
  <si>
    <t>+/-35</t>
  </si>
  <si>
    <t>+/-19</t>
  </si>
  <si>
    <t>+/-12</t>
  </si>
  <si>
    <t>+/-4</t>
  </si>
  <si>
    <t>+/-28</t>
  </si>
  <si>
    <t>86</t>
  </si>
  <si>
    <t>35</t>
  </si>
  <si>
    <t>100</t>
  </si>
  <si>
    <t>+/-185</t>
  </si>
  <si>
    <t>+/-55</t>
  </si>
  <si>
    <t>+/-63</t>
  </si>
  <si>
    <t>+/-51</t>
  </si>
  <si>
    <t>+/-34</t>
  </si>
  <si>
    <t>+/-98</t>
  </si>
  <si>
    <t>+/-45</t>
  </si>
  <si>
    <t xml:space="preserve">    1-person household</t>
  </si>
  <si>
    <t>+/-108</t>
  </si>
  <si>
    <t>+/-111</t>
  </si>
  <si>
    <t>51</t>
  </si>
  <si>
    <t xml:space="preserve">    2-person household</t>
  </si>
  <si>
    <t>+/-125</t>
  </si>
  <si>
    <t>+/-94</t>
  </si>
  <si>
    <t xml:space="preserve">    3-person household</t>
  </si>
  <si>
    <t xml:space="preserve">    4-person household</t>
  </si>
  <si>
    <t>+/-191</t>
  </si>
  <si>
    <t>53</t>
  </si>
  <si>
    <t xml:space="preserve">    5-person household</t>
  </si>
  <si>
    <t>+/-73</t>
  </si>
  <si>
    <t xml:space="preserve">    6-person household</t>
  </si>
  <si>
    <t>+/-99</t>
  </si>
  <si>
    <t xml:space="preserve">    7-or-more person household</t>
  </si>
  <si>
    <t>+/-42</t>
  </si>
  <si>
    <t>308</t>
  </si>
  <si>
    <t>176</t>
  </si>
  <si>
    <t>+/-93</t>
  </si>
  <si>
    <t>+/-71</t>
  </si>
  <si>
    <t>158</t>
  </si>
  <si>
    <t>225</t>
  </si>
  <si>
    <t>+/-70</t>
  </si>
  <si>
    <t>+/-52</t>
  </si>
  <si>
    <t>Households 2-4 persons</t>
  </si>
  <si>
    <t>Large households 5+ persons</t>
  </si>
  <si>
    <t>Rental</t>
  </si>
  <si>
    <t>Total Householder living alone</t>
  </si>
  <si>
    <t>Unincorporated</t>
  </si>
  <si>
    <t>Household Size by Tenure (Including Large Households) (2007-2011)</t>
  </si>
  <si>
    <t>Source ACS B25007</t>
  </si>
  <si>
    <t>Households by Tenure and Age (2007-2011)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</si>
  <si>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</si>
  <si>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</si>
  <si>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</si>
  <si>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</si>
  <si>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</si>
  <si>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</si>
  <si>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</si>
  <si>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</si>
  <si>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</si>
  <si>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</si>
  <si>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</si>
  <si>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</si>
  <si>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</si>
  <si>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</si>
  <si>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</si>
  <si>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>Single</t>
  </si>
  <si>
    <t>Multiple</t>
  </si>
  <si>
    <t>Vacant Units</t>
  </si>
  <si>
    <t>Persons Per Household</t>
  </si>
  <si>
    <t>Households</t>
  </si>
  <si>
    <t>Source : State of California, Department of Finance, E-5 Population and Housing Estimates for Cities, Counties and the State — January 1, 2011- 2013. Sacramento, California, May 2013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</si>
  <si>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</si>
  <si>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</si>
  <si>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</si>
  <si>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</si>
  <si>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</si>
  <si>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</si>
  <si>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Unincorporated County</t>
  </si>
  <si>
    <t># Existing 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</si>
  <si>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</si>
  <si>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</si>
  <si>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</si>
  <si>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</si>
  <si>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</si>
  <si>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</si>
  <si>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</si>
  <si>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</si>
  <si>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</si>
  <si>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</si>
  <si>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</si>
  <si>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</si>
  <si>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</si>
  <si>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 xml:space="preserve">DOF Extracted data at </t>
  </si>
  <si>
    <t>Census 2010 - SDC - Demographic Research - California Department of Finance</t>
  </si>
  <si>
    <t>Source: U.S. Census Bureau - Census 2010 Demographic Profile Summary</t>
  </si>
  <si>
    <t>HOUSING STOCK BY TYPE OF VACANCY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</si>
  <si>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</si>
  <si>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</si>
  <si>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</si>
  <si>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</si>
  <si>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</si>
  <si>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</si>
  <si>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</si>
  <si>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</si>
  <si>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</si>
  <si>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</si>
  <si>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17</t>
  </si>
  <si>
    <t>Source: DOF E8 2000-2010</t>
  </si>
  <si>
    <t>E-8 City/County/State Population and Housing Estimates, 2000  and 2010</t>
  </si>
  <si>
    <t>Link to Census FactiFinder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</si>
  <si>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</si>
  <si>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</si>
  <si>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</si>
  <si>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</si>
  <si>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</si>
  <si>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</si>
  <si>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>check with</t>
  </si>
  <si>
    <t xml:space="preserve"> http://factfinder2.census.gov/faces/nav/jsf/pages/searchresults.xhtml?refresh=t </t>
  </si>
  <si>
    <t>Single attached</t>
  </si>
  <si>
    <t>Fort Bragg</t>
  </si>
  <si>
    <t>Point Arena</t>
  </si>
  <si>
    <t>Ukiah</t>
  </si>
  <si>
    <t>Willits</t>
  </si>
  <si>
    <t>Unincorporated Mendocino</t>
  </si>
  <si>
    <t xml:space="preserve">Unincorporated </t>
  </si>
  <si>
    <t>Mendocino County, California</t>
  </si>
  <si>
    <t>Fort Bragg City city, California</t>
  </si>
  <si>
    <t>Ukiah city, California</t>
  </si>
  <si>
    <t>Willits city, California</t>
  </si>
  <si>
    <t>Point Arena City, California</t>
  </si>
  <si>
    <t>Fort Bragg City, California</t>
  </si>
  <si>
    <t>Ukiah City, California</t>
  </si>
  <si>
    <t>Willits City, California</t>
  </si>
  <si>
    <t>2,913</t>
  </si>
  <si>
    <t>1,342</t>
  </si>
  <si>
    <t>122</t>
  </si>
  <si>
    <t>185</t>
  </si>
  <si>
    <t>162</t>
  </si>
  <si>
    <t>166</t>
  </si>
  <si>
    <t>152</t>
  </si>
  <si>
    <t>1,571</t>
  </si>
  <si>
    <t>83</t>
  </si>
  <si>
    <t>+/-223</t>
  </si>
  <si>
    <t>+/-198</t>
  </si>
  <si>
    <t>+/-56</t>
  </si>
  <si>
    <t>+/-72</t>
  </si>
  <si>
    <t>+/-116</t>
  </si>
  <si>
    <t>+/-68</t>
  </si>
  <si>
    <t>+/-120</t>
  </si>
  <si>
    <t>+/-107</t>
  </si>
  <si>
    <t>+/-57</t>
  </si>
  <si>
    <t>+/-127</t>
  </si>
  <si>
    <t>+/-137</t>
  </si>
  <si>
    <t>Source: 2010 Census B17012</t>
  </si>
  <si>
    <t xml:space="preserve">Point Arena              </t>
  </si>
  <si>
    <t xml:space="preserve">Ukiah             </t>
  </si>
  <si>
    <t xml:space="preserve">Willits        </t>
  </si>
  <si>
    <t xml:space="preserve">Fort Bragg       </t>
  </si>
  <si>
    <t xml:space="preserve">    Albion CDP </t>
  </si>
  <si>
    <t xml:space="preserve">    Anchor Bay CDP </t>
  </si>
  <si>
    <t xml:space="preserve">    Boonville CDP </t>
  </si>
  <si>
    <t xml:space="preserve">    Brooktrails CDP </t>
  </si>
  <si>
    <t xml:space="preserve">    Calpella CDP </t>
  </si>
  <si>
    <t xml:space="preserve">    Caspar CDP </t>
  </si>
  <si>
    <t xml:space="preserve">    Cleone CDP </t>
  </si>
  <si>
    <t xml:space="preserve">    Comptche CDP </t>
  </si>
  <si>
    <t xml:space="preserve">    Covelo CDP </t>
  </si>
  <si>
    <t xml:space="preserve">    Fort Bragg city </t>
  </si>
  <si>
    <t xml:space="preserve">    Hopland CDP </t>
  </si>
  <si>
    <t xml:space="preserve">    Laytonville CDP </t>
  </si>
  <si>
    <t xml:space="preserve">    Leggett CDP </t>
  </si>
  <si>
    <t xml:space="preserve">    Little River CDP </t>
  </si>
  <si>
    <t xml:space="preserve">    Manchester CDP </t>
  </si>
  <si>
    <t xml:space="preserve">    Mendocino CDP </t>
  </si>
  <si>
    <t xml:space="preserve">    Philo CDP </t>
  </si>
  <si>
    <t xml:space="preserve">    Point Arena city </t>
  </si>
  <si>
    <t xml:space="preserve">    Potter Valley CDP </t>
  </si>
  <si>
    <t xml:space="preserve">    Redwood Valley CDP </t>
  </si>
  <si>
    <t xml:space="preserve">    Talmage CDP </t>
  </si>
  <si>
    <t xml:space="preserve">    Ukiah city </t>
  </si>
  <si>
    <t xml:space="preserve">    Willits city </t>
  </si>
  <si>
    <t xml:space="preserve">Fort Bragg              </t>
  </si>
  <si>
    <t xml:space="preserve">Point Arena          </t>
  </si>
  <si>
    <t xml:space="preserve">Willits            </t>
  </si>
  <si>
    <t xml:space="preserve">Fort Bragg            </t>
  </si>
  <si>
    <t xml:space="preserve">Point Arena               </t>
  </si>
  <si>
    <t xml:space="preserve">Ukiah          </t>
  </si>
  <si>
    <t>5-64 persons with disability, employed</t>
  </si>
  <si>
    <t>5-64 persons with disability, unemployed</t>
  </si>
  <si>
    <t>Persons Age 65 Plus with a disability</t>
  </si>
  <si>
    <t>Total persons with disability</t>
  </si>
  <si>
    <t>% of Total Population</t>
  </si>
  <si>
    <t>Total Pop.</t>
  </si>
  <si>
    <t>6,406</t>
  </si>
  <si>
    <t>Total Mendocino</t>
  </si>
  <si>
    <t>Unincorporated Mendocino County</t>
  </si>
  <si>
    <t>Persons with Disability by Employment Status (2000 Census)</t>
  </si>
  <si>
    <t>Fort Bragg City</t>
  </si>
  <si>
    <t>Point Arena City</t>
  </si>
  <si>
    <t>Ukiah City</t>
  </si>
  <si>
    <t>Willits City</t>
  </si>
  <si>
    <t xml:space="preserve">    Sensory disability</t>
  </si>
  <si>
    <t xml:space="preserve">    Physical disability</t>
  </si>
  <si>
    <t xml:space="preserve">    Mental disability</t>
  </si>
  <si>
    <t xml:space="preserve">    Self-care disability</t>
  </si>
  <si>
    <t xml:space="preserve">    Go-outside-home disability</t>
  </si>
  <si>
    <t xml:space="preserve">    Employment disability</t>
  </si>
  <si>
    <t>Total Disabilities Tallied:</t>
  </si>
  <si>
    <t xml:space="preserve">  Total Disabilities tallied for people 5 to 15 years:</t>
  </si>
  <si>
    <t xml:space="preserve">  Total Disabilities tallied for people 16 to 64 years:</t>
  </si>
  <si>
    <t xml:space="preserve">  Total Disabilities Tallied for people 65 years and over:</t>
  </si>
  <si>
    <t>16</t>
  </si>
  <si>
    <t>60</t>
  </si>
  <si>
    <t>165</t>
  </si>
  <si>
    <t>Total for County</t>
  </si>
  <si>
    <t>150 Days or More</t>
  </si>
  <si>
    <t>RHNA: Mendocino COG
Projection Period: January 1, 2014 through June 30, 2019</t>
  </si>
  <si>
    <t>212</t>
  </si>
  <si>
    <t>58</t>
  </si>
  <si>
    <t>174</t>
  </si>
  <si>
    <t>99</t>
  </si>
  <si>
    <t>43</t>
  </si>
  <si>
    <t>6,160</t>
  </si>
  <si>
    <t>2,650</t>
  </si>
  <si>
    <t>3,510</t>
  </si>
  <si>
    <t>2,005</t>
  </si>
  <si>
    <t>1,007</t>
  </si>
  <si>
    <t>998</t>
  </si>
  <si>
    <t>34,102</t>
  </si>
  <si>
    <t>21,020</t>
  </si>
  <si>
    <t>13,082</t>
  </si>
  <si>
    <t>Source: 2000 Census P 041</t>
  </si>
  <si>
    <t xml:space="preserve">Persons with Disabilities by Disability Type* and age (Cenus 2000) </t>
  </si>
  <si>
    <t>Source: ACS 2011, 5-year</t>
  </si>
  <si>
    <t>+/-13</t>
  </si>
  <si>
    <t>+/-336</t>
  </si>
  <si>
    <t>+/-271</t>
  </si>
  <si>
    <t>+/-117</t>
  </si>
  <si>
    <t>+/-154</t>
  </si>
  <si>
    <t>+/-121</t>
  </si>
  <si>
    <t>+/-158</t>
  </si>
  <si>
    <t>91</t>
  </si>
  <si>
    <t>+/-44</t>
  </si>
  <si>
    <t>+/-323</t>
  </si>
  <si>
    <t>+/-161</t>
  </si>
  <si>
    <t>+/-219</t>
  </si>
  <si>
    <t>+/-181</t>
  </si>
  <si>
    <t>151</t>
  </si>
  <si>
    <t>+/-83</t>
  </si>
  <si>
    <t>+/-74</t>
  </si>
  <si>
    <t>+/-176</t>
  </si>
  <si>
    <t>+/-101</t>
  </si>
  <si>
    <t>142</t>
  </si>
  <si>
    <t>+/-150</t>
  </si>
  <si>
    <t>+/-122</t>
  </si>
  <si>
    <t>+/-41</t>
  </si>
  <si>
    <t>+/-54</t>
  </si>
  <si>
    <t>+/-37</t>
  </si>
  <si>
    <t>+/-585</t>
  </si>
  <si>
    <t>+/-640</t>
  </si>
  <si>
    <t>236</t>
  </si>
  <si>
    <t>+/-139</t>
  </si>
  <si>
    <t>+/-204</t>
  </si>
  <si>
    <t>+/-309</t>
  </si>
  <si>
    <t>+/-353</t>
  </si>
  <si>
    <t>+/-334</t>
  </si>
  <si>
    <t>+/-338</t>
  </si>
  <si>
    <t>+/-260</t>
  </si>
  <si>
    <t>+/-213</t>
  </si>
  <si>
    <t>+/-708</t>
  </si>
  <si>
    <t>+/-227</t>
  </si>
  <si>
    <t>+/-337</t>
  </si>
  <si>
    <t>+/-432</t>
  </si>
  <si>
    <t>+/-233</t>
  </si>
  <si>
    <t>+/-200</t>
  </si>
  <si>
    <t>+/-193</t>
  </si>
  <si>
    <t>+/-87</t>
  </si>
  <si>
    <t>28</t>
  </si>
  <si>
    <t>23</t>
  </si>
  <si>
    <t>+/-179</t>
  </si>
  <si>
    <t>+/-164</t>
  </si>
  <si>
    <t>+/-110</t>
  </si>
  <si>
    <t>+/-109</t>
  </si>
  <si>
    <t>+/-36</t>
  </si>
  <si>
    <t>+/-308</t>
  </si>
  <si>
    <t>+/-148</t>
  </si>
  <si>
    <t>+/-102</t>
  </si>
  <si>
    <t>+/-119</t>
  </si>
  <si>
    <t>+/-40</t>
  </si>
  <si>
    <t>+/-488</t>
  </si>
  <si>
    <t>+/-461</t>
  </si>
  <si>
    <t>+/-392</t>
  </si>
  <si>
    <t>+/-315</t>
  </si>
  <si>
    <t>+/-252</t>
  </si>
  <si>
    <t>+/-126</t>
  </si>
  <si>
    <t>+/-460</t>
  </si>
  <si>
    <t>+/-413</t>
  </si>
  <si>
    <t>+/-313</t>
  </si>
  <si>
    <t>+/-171</t>
  </si>
  <si>
    <t>+/-97</t>
  </si>
  <si>
    <t xml:space="preserve">Household </t>
  </si>
  <si>
    <t>Extreme Low</t>
  </si>
  <si>
    <t>Very Low</t>
  </si>
  <si>
    <t>Low</t>
  </si>
  <si>
    <t>Moderate</t>
  </si>
  <si>
    <t>Above Moderate</t>
  </si>
  <si>
    <t>Lower income</t>
  </si>
  <si>
    <t>Ownership Households</t>
  </si>
  <si>
    <t>Overpaying owner households</t>
  </si>
  <si>
    <t>Percentage of overpaying owners</t>
  </si>
  <si>
    <t>Renter Households</t>
  </si>
  <si>
    <t>Overpaying renter hosueholds</t>
  </si>
  <si>
    <t>Percentage of overpaying renters</t>
  </si>
  <si>
    <t>Total Households</t>
  </si>
  <si>
    <t>Percentage of overpaying households</t>
  </si>
  <si>
    <t>Source: ACS 2007-2011 B25106</t>
  </si>
  <si>
    <t>FB</t>
  </si>
  <si>
    <t>161</t>
  </si>
  <si>
    <t>130</t>
  </si>
  <si>
    <t>302</t>
  </si>
  <si>
    <t>216</t>
  </si>
  <si>
    <t>508</t>
  </si>
  <si>
    <t>422</t>
  </si>
  <si>
    <t>386</t>
  </si>
  <si>
    <t>246</t>
  </si>
  <si>
    <t>131</t>
  </si>
  <si>
    <t xml:space="preserve">Fort Bragg City </t>
  </si>
  <si>
    <t>PA</t>
  </si>
  <si>
    <t>138</t>
  </si>
  <si>
    <t>437</t>
  </si>
  <si>
    <t>190</t>
  </si>
  <si>
    <t>449</t>
  </si>
  <si>
    <t>181</t>
  </si>
  <si>
    <t>69</t>
  </si>
  <si>
    <t>565</t>
  </si>
  <si>
    <t>192</t>
  </si>
  <si>
    <t>231</t>
  </si>
  <si>
    <t>1,001</t>
  </si>
  <si>
    <t>490</t>
  </si>
  <si>
    <t>186</t>
  </si>
  <si>
    <t>325</t>
  </si>
  <si>
    <t>885</t>
  </si>
  <si>
    <t>805</t>
  </si>
  <si>
    <t>761</t>
  </si>
  <si>
    <t>710</t>
  </si>
  <si>
    <t>412</t>
  </si>
  <si>
    <t>830</t>
  </si>
  <si>
    <t>445</t>
  </si>
  <si>
    <t>149</t>
  </si>
  <si>
    <t>377</t>
  </si>
  <si>
    <t>324</t>
  </si>
  <si>
    <t>233</t>
  </si>
  <si>
    <t>UK</t>
  </si>
  <si>
    <t>92</t>
  </si>
  <si>
    <t>116</t>
  </si>
  <si>
    <t>291</t>
  </si>
  <si>
    <t>120</t>
  </si>
  <si>
    <t>314</t>
  </si>
  <si>
    <t>367</t>
  </si>
  <si>
    <t>251</t>
  </si>
  <si>
    <t>202</t>
  </si>
  <si>
    <t>153</t>
  </si>
  <si>
    <t>2,936</t>
  </si>
  <si>
    <t>651</t>
  </si>
  <si>
    <t>323</t>
  </si>
  <si>
    <t>1,962</t>
  </si>
  <si>
    <t>3,518</t>
  </si>
  <si>
    <t>1,114</t>
  </si>
  <si>
    <t>672</t>
  </si>
  <si>
    <t>1,732</t>
  </si>
  <si>
    <t>2,770</t>
  </si>
  <si>
    <t>1,091</t>
  </si>
  <si>
    <t>413</t>
  </si>
  <si>
    <t>1,266</t>
  </si>
  <si>
    <t>4,370</t>
  </si>
  <si>
    <t>1,958</t>
  </si>
  <si>
    <t>1,702</t>
  </si>
  <si>
    <t>7,271</t>
  </si>
  <si>
    <t>3,524</t>
  </si>
  <si>
    <t>1,929</t>
  </si>
  <si>
    <t>1,818</t>
  </si>
  <si>
    <t>155</t>
  </si>
  <si>
    <t>3,641</t>
  </si>
  <si>
    <t>344</t>
  </si>
  <si>
    <t>3,213</t>
  </si>
  <si>
    <t>2,892</t>
  </si>
  <si>
    <t>388</t>
  </si>
  <si>
    <t>2,295</t>
  </si>
  <si>
    <t>1,993</t>
  </si>
  <si>
    <t>410</t>
  </si>
  <si>
    <t>768</t>
  </si>
  <si>
    <t>815</t>
  </si>
  <si>
    <t>2,140</t>
  </si>
  <si>
    <t>941</t>
  </si>
  <si>
    <t>1,362</t>
  </si>
  <si>
    <t>957</t>
  </si>
  <si>
    <t>336</t>
  </si>
  <si>
    <t>953</t>
  </si>
  <si>
    <t>unincorporated</t>
  </si>
  <si>
    <t>Total Co.</t>
  </si>
  <si>
    <t>Total Homeless Households</t>
  </si>
  <si>
    <t>Sheltered</t>
  </si>
  <si>
    <t>Unsheltered</t>
  </si>
  <si>
    <t>Total Homeless Persons</t>
  </si>
  <si>
    <t>Households without children</t>
  </si>
  <si>
    <t>Housholds with at least one adult and one child</t>
  </si>
  <si>
    <t>Households with only children</t>
  </si>
  <si>
    <t>Persons in HH without children</t>
  </si>
  <si>
    <t>Person in HH with at least one adult and one child</t>
  </si>
  <si>
    <t>Persons in HH with only children</t>
  </si>
  <si>
    <t xml:space="preserve">       Total Chronically Homeless</t>
  </si>
  <si>
    <t>Subpopulation of Homeless:</t>
  </si>
  <si>
    <t xml:space="preserve">*Numbers are provided for the Mendocino Continuum of Care.  Number represent homeless needs for the total Continuum of Care area </t>
  </si>
  <si>
    <t>Households by Income Category Paying in Exces of 30% of Income for Housing Cost (Overpayment by Income)</t>
  </si>
  <si>
    <t xml:space="preserve">For calculation purposes only </t>
  </si>
  <si>
    <t>Source: 2007 AGCensus</t>
  </si>
  <si>
    <t>Farmworkers – County-Wide (Mendocino)</t>
  </si>
  <si>
    <t>Farmworkers by Days Worked (Mendocino)</t>
  </si>
  <si>
    <t>Table 15</t>
  </si>
  <si>
    <t>Table 16</t>
  </si>
  <si>
    <t>Countywide Homeless Households 2012 CoC</t>
  </si>
  <si>
    <t>Countywide Homeless Persons 2012 CoC</t>
  </si>
  <si>
    <t>Countywide Homeless Subpopulation 2012 CoC</t>
  </si>
  <si>
    <t>Table 19</t>
  </si>
  <si>
    <t>Mendocino</t>
  </si>
  <si>
    <t>2-Active Client</t>
  </si>
  <si>
    <t>3 to  5 yrs</t>
  </si>
  <si>
    <t>Community Care</t>
  </si>
  <si>
    <t>Home Prnt/Grdn</t>
  </si>
  <si>
    <t>6 to  9 yrs</t>
  </si>
  <si>
    <t>14 to 17 yrs</t>
  </si>
  <si>
    <t>32 to 41 yrs</t>
  </si>
  <si>
    <t>18 to 21 yrs</t>
  </si>
  <si>
    <t>52 to 61 yrs</t>
  </si>
  <si>
    <t>Indep Living</t>
  </si>
  <si>
    <t>10 to 13 yrs</t>
  </si>
  <si>
    <t>22 to 31 yrs</t>
  </si>
  <si>
    <t>42 to 51 yrs</t>
  </si>
  <si>
    <t>62 and Older</t>
  </si>
  <si>
    <t>SNF</t>
  </si>
  <si>
    <t>ICF</t>
  </si>
  <si>
    <t>Other</t>
  </si>
  <si>
    <t>ZIP</t>
  </si>
  <si>
    <t>County</t>
  </si>
  <si>
    <t>Status</t>
  </si>
  <si>
    <t>Age</t>
  </si>
  <si>
    <t>Residence</t>
  </si>
  <si>
    <t># Pop</t>
  </si>
  <si>
    <t>0 to  2 yrs</t>
  </si>
  <si>
    <t>Mendocino Total</t>
  </si>
  <si>
    <t>Source: Department of Developmental Services</t>
  </si>
  <si>
    <t xml:space="preserve">DDS Data on People with Developmental Disabilites by Zip Code </t>
  </si>
  <si>
    <t>Risk Level</t>
  </si>
  <si>
    <t>Definition</t>
  </si>
  <si>
    <t>5-Very High</t>
  </si>
  <si>
    <t>Section 8 Contract Expiring or Mortgage maturing in next year</t>
  </si>
  <si>
    <t>4-High.</t>
  </si>
  <si>
    <t>Section 8 Contract Expiring or Mortgage maturing in 1-5 years</t>
  </si>
  <si>
    <t>3-Moderate</t>
  </si>
  <si>
    <t>Section 8 Contract Expiring or Mortgage maturing in 5-10 years</t>
  </si>
  <si>
    <t>2-Low</t>
  </si>
  <si>
    <t>Section 8 Contract Expiring or Mortgage maturing in more than 10</t>
  </si>
  <si>
    <t>1-none</t>
  </si>
  <si>
    <t>no Section 8 contract or subsidized mortgage in place</t>
  </si>
  <si>
    <t>property_name_</t>
  </si>
  <si>
    <t>address_city_</t>
  </si>
  <si>
    <t>address_street_</t>
  </si>
  <si>
    <t>address_zip_</t>
  </si>
  <si>
    <t>risk_level</t>
  </si>
  <si>
    <t>property_id</t>
  </si>
  <si>
    <t>total_assisted unit_count</t>
  </si>
  <si>
    <t>total_unit count</t>
  </si>
  <si>
    <t>expiration_overall_date_</t>
  </si>
  <si>
    <t>program_type_name_</t>
  </si>
  <si>
    <t>loan_maturity_date_</t>
  </si>
  <si>
    <t>Loan_numeric_name</t>
  </si>
  <si>
    <t>company_type</t>
  </si>
  <si>
    <t>TitleTwoOrSix</t>
  </si>
  <si>
    <t>_tcac_property_name  (Indicates LIHTC)</t>
  </si>
  <si>
    <t>occupancy_date</t>
  </si>
  <si>
    <t>HOLLY HEIGHTS</t>
  </si>
  <si>
    <t>WILLITS</t>
  </si>
  <si>
    <t xml:space="preserve">77 Holly ST                                  
</t>
  </si>
  <si>
    <t>95490</t>
  </si>
  <si>
    <t>515/8 NC</t>
  </si>
  <si>
    <t>Non-Profit</t>
  </si>
  <si>
    <t>6/14/1978</t>
  </si>
  <si>
    <t>UKIAH AUTUMN LEAVES</t>
  </si>
  <si>
    <t>UKIAH</t>
  </si>
  <si>
    <t xml:space="preserve">425 E GOBBI ST                               
</t>
  </si>
  <si>
    <t>95482</t>
  </si>
  <si>
    <t>LMSA</t>
  </si>
  <si>
    <t xml:space="preserve">236(j)(1)           </t>
  </si>
  <si>
    <t>3/13/1976</t>
  </si>
  <si>
    <t>CREEKSIDE VILLAGE</t>
  </si>
  <si>
    <t xml:space="preserve">751 WAUGH LANE                               
</t>
  </si>
  <si>
    <t>202/8 NC</t>
  </si>
  <si>
    <t>Creekside Village</t>
  </si>
  <si>
    <t>2/1/1984</t>
  </si>
  <si>
    <t>FORT BRAGG DEVELOPMENT</t>
  </si>
  <si>
    <t>FORT BRAGG</t>
  </si>
  <si>
    <t xml:space="preserve">520 CYPRESS ST                               
</t>
  </si>
  <si>
    <t>95437</t>
  </si>
  <si>
    <t>8/1/1980</t>
  </si>
  <si>
    <t>HOLDEN STREET APARTMENTS</t>
  </si>
  <si>
    <t xml:space="preserve">490 S. Dora Street                           
</t>
  </si>
  <si>
    <t xml:space="preserve">202                 </t>
  </si>
  <si>
    <t>9/1/1982</t>
  </si>
  <si>
    <t>Jack Simpson School View Apartments</t>
  </si>
  <si>
    <t xml:space="preserve">1051 N BUSH ST                               
</t>
  </si>
  <si>
    <t>5/23/1992</t>
  </si>
  <si>
    <t>MCCARTY MANOR</t>
  </si>
  <si>
    <t xml:space="preserve">741 WAUGH LN                                 
</t>
  </si>
  <si>
    <t>Profit Motivated</t>
  </si>
  <si>
    <t>10/7/1983</t>
  </si>
  <si>
    <t>ORCHARD MANOR APARTMENTS</t>
  </si>
  <si>
    <t xml:space="preserve">610 N ORCHARD AVE                            
</t>
  </si>
  <si>
    <t>Orchard Manor Apartments</t>
  </si>
  <si>
    <t>5/1/1979</t>
  </si>
  <si>
    <t>ORCHARD VILLAGE APAR</t>
  </si>
  <si>
    <t xml:space="preserve">548 FORD ST                                  
</t>
  </si>
  <si>
    <t>9/9/1981</t>
  </si>
  <si>
    <t>RIVER GARDEN APARTMENTS</t>
  </si>
  <si>
    <t xml:space="preserve">421 SOUTH ST                                 
</t>
  </si>
  <si>
    <t>River Garden Apartments</t>
  </si>
  <si>
    <t>8/20/1979</t>
  </si>
  <si>
    <t>WALNUT VILLAGE</t>
  </si>
  <si>
    <t xml:space="preserve">1240 N PINE ST                               
</t>
  </si>
  <si>
    <t>12/21/1978</t>
  </si>
  <si>
    <t>LENORE AVENUE</t>
  </si>
  <si>
    <t>251 SOUTH                                    
LENORE STREET</t>
  </si>
  <si>
    <t>PRAC/202</t>
  </si>
  <si>
    <t>5/1/2001</t>
  </si>
  <si>
    <t>NORTH PINE STREET SENIOR HOUSING</t>
  </si>
  <si>
    <t xml:space="preserve">1240 N Pine St                               
</t>
  </si>
  <si>
    <t>11/5/2002</t>
  </si>
  <si>
    <t>GIBSON COURT APARTMENTS</t>
  </si>
  <si>
    <t xml:space="preserve">146 GIBSON STREET                            
</t>
  </si>
  <si>
    <t>PRAC/811</t>
  </si>
  <si>
    <t xml:space="preserve">811                 </t>
  </si>
  <si>
    <t>3/1/2002</t>
  </si>
  <si>
    <t>Project Address</t>
  </si>
  <si>
    <t>Project City</t>
  </si>
  <si>
    <t>Project Zip</t>
  </si>
  <si>
    <t>PIS Date</t>
  </si>
  <si>
    <t>Conversion Risk</t>
  </si>
  <si>
    <t>SRO _ Studio Units</t>
  </si>
  <si>
    <t>TCAC#</t>
  </si>
  <si>
    <t>Total Low_Income Units</t>
  </si>
  <si>
    <t>Total Units</t>
  </si>
  <si>
    <t>Year 15 Date__cd</t>
  </si>
  <si>
    <t>application_year__cn</t>
  </si>
  <si>
    <t>Application #</t>
  </si>
  <si>
    <t>Application Stage</t>
  </si>
  <si>
    <t>Housing Type</t>
  </si>
  <si>
    <t>Construction Type</t>
  </si>
  <si>
    <t>Consultant</t>
  </si>
  <si>
    <t>Developer</t>
  </si>
  <si>
    <t>General Partner</t>
  </si>
  <si>
    <t>GP1 Type</t>
  </si>
  <si>
    <t>GP2 Type</t>
  </si>
  <si>
    <t>Management Company</t>
  </si>
  <si>
    <t>Owner _ Applicant Name</t>
  </si>
  <si>
    <t>__General Partner</t>
  </si>
  <si>
    <t>_1br_Units</t>
  </si>
  <si>
    <t>_2br_Units</t>
  </si>
  <si>
    <t>_3br_Units</t>
  </si>
  <si>
    <t>_4br_Units</t>
  </si>
  <si>
    <t>_5br_Units</t>
  </si>
  <si>
    <t>_6br_Units</t>
  </si>
  <si>
    <t>Moura Senior Housing</t>
  </si>
  <si>
    <t>400 South Street</t>
  </si>
  <si>
    <t>Ft. Bragg</t>
  </si>
  <si>
    <t>Potentially Converted</t>
  </si>
  <si>
    <t>Post Year 15</t>
  </si>
  <si>
    <t>CA-1989-158</t>
  </si>
  <si>
    <t>Compliance Period Ended</t>
  </si>
  <si>
    <t>Senior</t>
  </si>
  <si>
    <t>Joe P. Moura</t>
  </si>
  <si>
    <t>Moura Property Management Co.</t>
  </si>
  <si>
    <t>Point Arena Village Apts.</t>
  </si>
  <si>
    <t>100 Port Street</t>
  </si>
  <si>
    <t>95468</t>
  </si>
  <si>
    <t>CA-1989-025</t>
  </si>
  <si>
    <t>Extended</t>
  </si>
  <si>
    <t>Non Targeted</t>
  </si>
  <si>
    <t>Point Arena Associates</t>
  </si>
  <si>
    <t>AWI Management Corporation</t>
  </si>
  <si>
    <t>Orchard Village</t>
  </si>
  <si>
    <t>548 Ford Street</t>
  </si>
  <si>
    <t>more than 20 years of affordabability remaining</t>
  </si>
  <si>
    <t>Pre Year 10</t>
  </si>
  <si>
    <t>CA-2002-910</t>
  </si>
  <si>
    <t>Placed In Service</t>
  </si>
  <si>
    <t>Large Family</t>
  </si>
  <si>
    <t>Acquisition/Rehab</t>
  </si>
  <si>
    <t>Fred Consulting Associates</t>
  </si>
  <si>
    <t>Rural Communities Housing Development Corp</t>
  </si>
  <si>
    <t>Nonprofit</t>
  </si>
  <si>
    <t>Rural Communities Housing Development Corporation</t>
  </si>
  <si>
    <t>Orchard River Associates, L.P.,  a CA L.P.</t>
  </si>
  <si>
    <t>River Gardens Apartments</t>
  </si>
  <si>
    <t>421 South Street</t>
  </si>
  <si>
    <t>CA-2002-914</t>
  </si>
  <si>
    <t>Fred Consulting</t>
  </si>
  <si>
    <t>Orchard River Associates, L.P., a CA L.P.</t>
  </si>
  <si>
    <t>610 Orchard Avenue</t>
  </si>
  <si>
    <t>CA-2002-915</t>
  </si>
  <si>
    <t>Orchard River Associates L.P., a CA L.P.</t>
  </si>
  <si>
    <t>Summercreek Village</t>
  </si>
  <si>
    <t>755 Village Circle</t>
  </si>
  <si>
    <t>CA-2002-121</t>
  </si>
  <si>
    <t>New Construction</t>
  </si>
  <si>
    <t>Pacific West Communities</t>
  </si>
  <si>
    <t>Central Valley Coalition for Affordable Housing</t>
  </si>
  <si>
    <t>For Profit</t>
  </si>
  <si>
    <t>IMI</t>
  </si>
  <si>
    <t>Ukiah Summercreek Associates, a CA LP</t>
  </si>
  <si>
    <t>Johnson &amp; Johnson Investments, LLC</t>
  </si>
  <si>
    <t>Duncan Place Apartments</t>
  </si>
  <si>
    <t>301 Cypress Street</t>
  </si>
  <si>
    <t>CA-2005-913</t>
  </si>
  <si>
    <t>MC Consulting</t>
  </si>
  <si>
    <t>Micon Real Estate</t>
  </si>
  <si>
    <t>FPI Management, Inc</t>
  </si>
  <si>
    <t>Fort Bragg Duncan Place, LP</t>
  </si>
  <si>
    <t>Ukiah Terrace I Apartments (Reapp 89-183)</t>
  </si>
  <si>
    <t>1164 Mulberry Street</t>
  </si>
  <si>
    <t>CA-2007-824</t>
  </si>
  <si>
    <t>Pacific Housing Advisors, Inc.</t>
  </si>
  <si>
    <t>Star Development</t>
  </si>
  <si>
    <t>AHDF - Ukiah Terrace GP, LLC</t>
  </si>
  <si>
    <t>Professional Property Management, LLC</t>
  </si>
  <si>
    <t>Star - Ukiah Terrace Limited Partnership</t>
  </si>
  <si>
    <t>Clara Court Apartments</t>
  </si>
  <si>
    <t>600 N. Orchard Ave.</t>
  </si>
  <si>
    <t>N/A</t>
  </si>
  <si>
    <t>CA-2008-867</t>
  </si>
  <si>
    <t>Preliminary Reservation</t>
  </si>
  <si>
    <t>Non-Targeted</t>
  </si>
  <si>
    <t>Rural Communities Hsg. Devt. Co.</t>
  </si>
  <si>
    <t>RCHDC</t>
  </si>
  <si>
    <t>Clara Court, L.P.</t>
  </si>
  <si>
    <t>Source: ACS 2011, 5 Year (B25009)</t>
  </si>
  <si>
    <t>Total Households Under the Poverty Level</t>
  </si>
  <si>
    <t>Overpaying households</t>
  </si>
  <si>
    <t xml:space="preserve">Point Arena City </t>
  </si>
  <si>
    <t xml:space="preserve">Ukiah City </t>
  </si>
  <si>
    <t xml:space="preserve">Willits City </t>
  </si>
  <si>
    <t xml:space="preserve">Unincorporated Mendocino County </t>
  </si>
  <si>
    <t>Source: 2000 Census PCT 028</t>
  </si>
  <si>
    <t>Source: RHNA Determination for the region available at: http://www.hcd.ca.gov/hpd/hrc/plan/he/other_5rhna.htm</t>
  </si>
  <si>
    <t>Table 20</t>
  </si>
  <si>
    <t>Table 18</t>
  </si>
  <si>
    <t>Table 21 HUD Assisted Housing</t>
  </si>
  <si>
    <t>Table 22 - LIHTC Assisted Housing</t>
  </si>
  <si>
    <t>Table 23</t>
  </si>
  <si>
    <t>Total Region/Countywide</t>
  </si>
  <si>
    <t>INDEX</t>
  </si>
  <si>
    <t>Employment</t>
  </si>
  <si>
    <t>Overcrowding</t>
  </si>
  <si>
    <t xml:space="preserve">Overpayment </t>
  </si>
  <si>
    <t>Housing Stock _strcuture type</t>
  </si>
  <si>
    <t>Housing Stock-vacancy</t>
  </si>
  <si>
    <t>Disability</t>
  </si>
  <si>
    <t>Disability_SB812</t>
  </si>
  <si>
    <t>Farm Workers</t>
  </si>
  <si>
    <t>Homeless</t>
  </si>
  <si>
    <t>Assisted Housing</t>
  </si>
  <si>
    <t xml:space="preserve">Projected Needs </t>
  </si>
  <si>
    <t>End Worksheet</t>
  </si>
  <si>
    <t>This sheet contains Index of workbook</t>
  </si>
  <si>
    <t>No data</t>
  </si>
  <si>
    <t>Average Annual Change2</t>
  </si>
  <si>
    <t xml:space="preserve">This worksheet contains 2 tables - Table 1 and Table 1.a. Table 1 starts from A4 to G13. Table 1.a starts from A20 to J35 </t>
  </si>
  <si>
    <t>Mendocino County, California2</t>
  </si>
  <si>
    <t>This worksheet contains 5 tables -  Table 4 starts from A5 to H78</t>
  </si>
  <si>
    <t>This worksheet contains 4 tables -  Table 5 , Table 6, Table 7 and Table 8.  Table 5 starts from A3 to P5. Table 6 starts from A11 to M35. Table 7 starts from A61 to N75. Table 8 starts from A79 to K89</t>
  </si>
  <si>
    <t>Fort Bragg2</t>
  </si>
  <si>
    <t>Fort Bragg3</t>
  </si>
  <si>
    <t>Point Arena3</t>
  </si>
  <si>
    <t>This Worksheet Contains 1 Table. Table 9 . Table 9 starts from A4 to G11</t>
  </si>
  <si>
    <t>This Worksheet Contains 1 Table. Table 10. Table 10 starts from A3 to M28.</t>
  </si>
  <si>
    <t>This Worksheet contains 2 Table . Table 11 and Table 12. Table 11 starts from A3 to G11. Table 12 starts from A16 to M39</t>
  </si>
  <si>
    <t>This worksheet contains 1 Table - Table 23. Table 23 starts from A6 to G11</t>
  </si>
  <si>
    <t>This worksheet contains 2 Tables. Table 21 and Table 22. Table 21 starts from A3 to P17. Table 22 starts from  A22 to AE30</t>
  </si>
  <si>
    <t>Empty column header</t>
  </si>
  <si>
    <t>This worksheet Contains 2 Tables. Table 18 and Table 19. Table 18 starts from B4 to E8. Table 19 starts from B13 to E17</t>
  </si>
  <si>
    <t>This worksheet contains 2 Tables. Table 16 and Table 17. Table 16 starts from A6 to C8. Table 17 starts from A15 to D25</t>
  </si>
  <si>
    <t>This worksheet contains 3 Tables. Table 3 and Table 14 and Table 5. Table 14 starts from A10 to 64. Table 14 starts from A168 to N196. Table 15 starts from A200 to I228</t>
  </si>
  <si>
    <t>Empty Column Header</t>
  </si>
  <si>
    <t>No Data</t>
  </si>
  <si>
    <t>Population2</t>
  </si>
  <si>
    <t>Population3</t>
  </si>
  <si>
    <t>Population4</t>
  </si>
  <si>
    <t>Fort Bragg City city, California2</t>
  </si>
  <si>
    <t>Point Arena City, California3</t>
  </si>
  <si>
    <t>Ukiah city, California4</t>
  </si>
  <si>
    <t>Willits city, California5</t>
  </si>
  <si>
    <t>Unicorporated area6</t>
  </si>
  <si>
    <t>Column4</t>
  </si>
  <si>
    <t>Point Arena4</t>
  </si>
  <si>
    <t>Point Arena5</t>
  </si>
  <si>
    <t>Ukiah6</t>
  </si>
  <si>
    <t>Ukiah7</t>
  </si>
  <si>
    <t>Willits8</t>
  </si>
  <si>
    <t>Willits9</t>
  </si>
  <si>
    <t>Unincorporated10</t>
  </si>
  <si>
    <t>Unincorporated11</t>
  </si>
  <si>
    <t>Mendocino County, California3</t>
  </si>
  <si>
    <t>Fort Bragg City, California4</t>
  </si>
  <si>
    <t>Point Arena City, California5</t>
  </si>
  <si>
    <t>Ukiah City, California6</t>
  </si>
  <si>
    <t># Existing         Households</t>
  </si>
  <si>
    <t>Fort Bragg City city, California4</t>
  </si>
  <si>
    <t>Willits City, California7</t>
  </si>
  <si>
    <t>Unincorporated8</t>
  </si>
  <si>
    <t>Ukiah4</t>
  </si>
  <si>
    <t>Willits5</t>
  </si>
  <si>
    <t>Unincorporated Mendocino6</t>
  </si>
  <si>
    <t>Fort Bragg City2</t>
  </si>
  <si>
    <t>Point Arena City3</t>
  </si>
  <si>
    <t>Ukiah City4</t>
  </si>
  <si>
    <t>Willits City5</t>
  </si>
  <si>
    <t>Total for County7</t>
  </si>
  <si>
    <t>Population Growth Trends  2010 - 2013</t>
  </si>
  <si>
    <t xml:space="preserve">  Civilian employed population 16 years and over</t>
  </si>
  <si>
    <t>This worksheet contains 1 tables - Table 3 starts from A4 to J24</t>
  </si>
  <si>
    <t>Empty Column Header2</t>
  </si>
  <si>
    <t>Empty Column Header3</t>
  </si>
  <si>
    <t xml:space="preserve"> Empty Column Header</t>
  </si>
  <si>
    <t xml:space="preserve"> Empty Column Header2</t>
  </si>
  <si>
    <t>Fort Bragg City, California2</t>
  </si>
  <si>
    <t>Point Arena City, California2</t>
  </si>
  <si>
    <t>Ukiah City, California2</t>
  </si>
  <si>
    <t>Willits City, California2</t>
  </si>
  <si>
    <t>Empty column header2</t>
  </si>
  <si>
    <t>Empty column header3</t>
  </si>
  <si>
    <t>Empty Sub Header</t>
  </si>
  <si>
    <t>This worksheet contains 1 table -  Table 2 starts from A3 to M18</t>
  </si>
  <si>
    <t>Source: ACS DP-03 2007-2011</t>
  </si>
  <si>
    <t>Empty sub Header</t>
  </si>
  <si>
    <t xml:space="preserve"> Empty Sub Header</t>
  </si>
  <si>
    <t># Pop2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</si>
  <si>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</si>
  <si>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</si>
  <si>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</si>
  <si>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</si>
  <si>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</si>
  <si>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</si>
  <si>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</si>
  <si>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</si>
  <si>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</si>
  <si>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</si>
  <si>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</si>
  <si>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Residence2</t>
  </si>
  <si>
    <t>Residence3</t>
  </si>
  <si>
    <t>Residence4</t>
  </si>
  <si>
    <t>Residence5</t>
  </si>
  <si>
    <t>Residence6</t>
  </si>
  <si>
    <t>Residence7</t>
  </si>
  <si>
    <t>Hired Farm Labor2</t>
  </si>
  <si>
    <t>Hired Farm Labor3</t>
  </si>
  <si>
    <r>
      <t xml:space="preserve">Note: For Extremely Low Income, jurisdictions may either use available Census data to calculate the number of projected extremely low-income households (see the </t>
    </r>
    <r>
      <rPr>
        <sz val="11"/>
        <color theme="1"/>
        <rFont val="Calibri"/>
        <family val="2"/>
        <scheme val="minor"/>
      </rPr>
      <t>Overpayment tab for the number of total ELI households), or presume 50 percent of the very low-income households qualify as extremely low-income households.</t>
    </r>
  </si>
  <si>
    <r>
      <rPr>
        <sz val="11"/>
        <color theme="1"/>
        <rFont val="Calibri"/>
        <family val="2"/>
        <scheme val="minor"/>
      </rPr>
      <t xml:space="preserve">      </t>
    </r>
    <r>
      <rPr>
        <sz val="11"/>
        <color theme="0"/>
        <rFont val="Calibri"/>
        <family val="2"/>
        <scheme val="minor"/>
      </rPr>
      <t xml:space="preserve">       No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</si>
</sst>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9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A500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3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13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94363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i/>
      <sz val="11"/>
      <color rgb="FF0033CC"/>
      <name val="Calibri"/>
      <family val="2"/>
      <scheme val="minor"/>
    </font>
    <font>
      <b/>
      <sz val="12"/>
      <color theme="6" tint="0.59999389629810485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rgb="FF0033CC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0"/>
      <color theme="5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0" borderId="0"/>
    <xf numFmtId="0" fontId="5" fillId="0" borderId="0"/>
    <xf numFmtId="0" fontId="4" fillId="0" borderId="0"/>
    <xf numFmtId="0" fontId="10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17" fillId="15" borderId="0" applyNumberFormat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8" fillId="0" borderId="0"/>
    <xf numFmtId="0" fontId="8" fillId="0" borderId="0"/>
    <xf numFmtId="0" fontId="31" fillId="0" borderId="0" applyNumberFormat="0" applyFill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Alignment="0" applyProtection="0"/>
  </cellStyleXfs>
  <cellXfs count="726">
    <xf numFmtId="0" fontId="0" fillId="0" borderId="0" xfId="0"/>
    <xf numFmtId="0" fontId="3" fillId="0" borderId="0" xfId="0" applyFont="1"/>
    <xf numFmtId="0" fontId="13" fillId="0" borderId="0" xfId="0" applyFont="1"/>
    <xf numFmtId="0" fontId="12" fillId="0" borderId="0" xfId="0" applyFont="1"/>
    <xf numFmtId="0" fontId="0" fillId="0" borderId="0" xfId="0"/>
    <xf numFmtId="1" fontId="12" fillId="0" borderId="0" xfId="0" applyNumberFormat="1" applyFont="1" applyAlignment="1">
      <alignment horizontal="center"/>
    </xf>
    <xf numFmtId="0" fontId="1" fillId="0" borderId="0" xfId="1"/>
    <xf numFmtId="1" fontId="7" fillId="16" borderId="0" xfId="0" applyNumberFormat="1" applyFont="1" applyFill="1" applyBorder="1" applyAlignment="1">
      <alignment horizontal="center"/>
    </xf>
    <xf numFmtId="0" fontId="0" fillId="0" borderId="0" xfId="0"/>
    <xf numFmtId="3" fontId="14" fillId="14" borderId="49" xfId="0" applyNumberFormat="1" applyFont="1" applyFill="1" applyBorder="1" applyAlignment="1">
      <alignment horizontal="center" wrapText="1"/>
    </xf>
    <xf numFmtId="3" fontId="14" fillId="14" borderId="50" xfId="0" applyNumberFormat="1" applyFont="1" applyFill="1" applyBorder="1" applyAlignment="1">
      <alignment horizontal="center" wrapText="1"/>
    </xf>
    <xf numFmtId="3" fontId="14" fillId="14" borderId="48" xfId="0" applyNumberFormat="1" applyFont="1" applyFill="1" applyBorder="1" applyAlignment="1">
      <alignment horizontal="center" wrapText="1"/>
    </xf>
    <xf numFmtId="3" fontId="14" fillId="14" borderId="42" xfId="0" applyNumberFormat="1" applyFont="1" applyFill="1" applyBorder="1" applyAlignment="1">
      <alignment horizontal="center" wrapText="1"/>
    </xf>
    <xf numFmtId="3" fontId="14" fillId="14" borderId="46" xfId="0" applyNumberFormat="1" applyFont="1" applyFill="1" applyBorder="1" applyAlignment="1">
      <alignment horizontal="center"/>
    </xf>
    <xf numFmtId="0" fontId="14" fillId="14" borderId="51" xfId="0" applyFont="1" applyFill="1" applyBorder="1"/>
    <xf numFmtId="0" fontId="14" fillId="14" borderId="47" xfId="0" applyFont="1" applyFill="1" applyBorder="1"/>
    <xf numFmtId="164" fontId="0" fillId="14" borderId="52" xfId="0" applyNumberFormat="1" applyFill="1" applyBorder="1" applyAlignment="1">
      <alignment horizontal="center"/>
    </xf>
    <xf numFmtId="164" fontId="14" fillId="14" borderId="50" xfId="0" applyNumberFormat="1" applyFont="1" applyFill="1" applyBorder="1" applyAlignment="1">
      <alignment horizontal="center" wrapText="1"/>
    </xf>
    <xf numFmtId="2" fontId="0" fillId="14" borderId="18" xfId="0" applyNumberFormat="1" applyFill="1" applyBorder="1"/>
    <xf numFmtId="2" fontId="14" fillId="14" borderId="4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/>
    <xf numFmtId="166" fontId="15" fillId="0" borderId="0" xfId="0" applyNumberFormat="1" applyFont="1"/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indent="4"/>
    </xf>
    <xf numFmtId="0" fontId="6" fillId="0" borderId="47" xfId="0" applyFont="1" applyBorder="1" applyAlignment="1">
      <alignment horizontal="left" indent="4"/>
    </xf>
    <xf numFmtId="164" fontId="6" fillId="0" borderId="0" xfId="0" applyNumberFormat="1" applyFont="1" applyBorder="1" applyAlignment="1"/>
    <xf numFmtId="2" fontId="6" fillId="0" borderId="0" xfId="0" applyNumberFormat="1" applyFont="1" applyBorder="1" applyAlignment="1"/>
    <xf numFmtId="3" fontId="6" fillId="0" borderId="0" xfId="0" applyNumberFormat="1" applyFont="1" applyBorder="1"/>
    <xf numFmtId="0" fontId="0" fillId="0" borderId="0" xfId="0"/>
    <xf numFmtId="3" fontId="6" fillId="0" borderId="0" xfId="0" applyNumberFormat="1" applyFont="1" applyBorder="1" applyAlignment="1"/>
    <xf numFmtId="10" fontId="15" fillId="0" borderId="0" xfId="0" applyNumberFormat="1" applyFont="1"/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indent="4"/>
    </xf>
    <xf numFmtId="0" fontId="6" fillId="0" borderId="47" xfId="0" applyFont="1" applyBorder="1" applyAlignment="1">
      <alignment horizontal="left" indent="4"/>
    </xf>
    <xf numFmtId="164" fontId="6" fillId="0" borderId="0" xfId="0" applyNumberFormat="1" applyFont="1" applyBorder="1" applyAlignment="1"/>
    <xf numFmtId="2" fontId="6" fillId="0" borderId="0" xfId="0" applyNumberFormat="1" applyFont="1" applyBorder="1" applyAlignment="1"/>
    <xf numFmtId="2" fontId="6" fillId="0" borderId="0" xfId="0" applyNumberFormat="1" applyFont="1"/>
    <xf numFmtId="0" fontId="18" fillId="0" borderId="0" xfId="8" applyFont="1"/>
    <xf numFmtId="0" fontId="18" fillId="0" borderId="0" xfId="8" applyFont="1" applyFill="1" applyBorder="1"/>
    <xf numFmtId="0" fontId="22" fillId="0" borderId="0" xfId="0" applyFont="1"/>
    <xf numFmtId="0" fontId="23" fillId="0" borderId="0" xfId="0" applyFont="1"/>
    <xf numFmtId="0" fontId="12" fillId="0" borderId="9" xfId="0" applyFont="1" applyBorder="1"/>
    <xf numFmtId="0" fontId="18" fillId="0" borderId="0" xfId="8" applyFont="1" applyBorder="1"/>
    <xf numFmtId="0" fontId="19" fillId="0" borderId="0" xfId="8" applyFont="1" applyBorder="1"/>
    <xf numFmtId="0" fontId="12" fillId="0" borderId="0" xfId="0" applyFont="1" applyBorder="1"/>
    <xf numFmtId="0" fontId="24" fillId="0" borderId="0" xfId="0" applyFont="1"/>
    <xf numFmtId="0" fontId="0" fillId="0" borderId="0" xfId="0"/>
    <xf numFmtId="3" fontId="6" fillId="0" borderId="49" xfId="0" applyNumberFormat="1" applyFont="1" applyBorder="1" applyAlignment="1"/>
    <xf numFmtId="3" fontId="6" fillId="0" borderId="0" xfId="0" applyNumberFormat="1" applyFont="1" applyBorder="1" applyAlignment="1"/>
    <xf numFmtId="164" fontId="6" fillId="0" borderId="0" xfId="0" applyNumberFormat="1" applyFont="1" applyBorder="1" applyAlignment="1"/>
    <xf numFmtId="164" fontId="6" fillId="0" borderId="0" xfId="2" applyNumberFormat="1" applyFont="1" applyBorder="1" applyAlignment="1"/>
    <xf numFmtId="164" fontId="6" fillId="0" borderId="49" xfId="0" applyNumberFormat="1" applyFont="1" applyBorder="1" applyAlignment="1"/>
    <xf numFmtId="2" fontId="6" fillId="0" borderId="0" xfId="0" applyNumberFormat="1" applyFont="1" applyBorder="1" applyAlignment="1"/>
    <xf numFmtId="2" fontId="6" fillId="0" borderId="49" xfId="0" applyNumberFormat="1" applyFont="1" applyBorder="1" applyAlignment="1"/>
    <xf numFmtId="0" fontId="12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7" fillId="0" borderId="0" xfId="0" applyFont="1" applyBorder="1" applyAlignment="1">
      <alignment wrapText="1"/>
    </xf>
    <xf numFmtId="0" fontId="11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5" fillId="17" borderId="27" xfId="6" applyFont="1" applyFill="1" applyBorder="1"/>
    <xf numFmtId="0" fontId="20" fillId="0" borderId="0" xfId="0" applyFont="1"/>
    <xf numFmtId="0" fontId="32" fillId="0" borderId="0" xfId="0" applyFont="1"/>
    <xf numFmtId="0" fontId="2" fillId="0" borderId="0" xfId="0" applyFont="1"/>
    <xf numFmtId="0" fontId="33" fillId="0" borderId="0" xfId="0" applyFont="1"/>
    <xf numFmtId="0" fontId="34" fillId="0" borderId="0" xfId="0" applyFont="1"/>
    <xf numFmtId="0" fontId="20" fillId="17" borderId="0" xfId="0" applyFont="1" applyFill="1" applyBorder="1"/>
    <xf numFmtId="0" fontId="20" fillId="17" borderId="0" xfId="0" applyNumberFormat="1" applyFont="1" applyFill="1" applyBorder="1"/>
    <xf numFmtId="0" fontId="26" fillId="0" borderId="15" xfId="0" applyFont="1" applyBorder="1"/>
    <xf numFmtId="0" fontId="26" fillId="0" borderId="7" xfId="0" applyFont="1" applyBorder="1"/>
    <xf numFmtId="0" fontId="26" fillId="0" borderId="1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13" xfId="0" applyFont="1" applyBorder="1"/>
    <xf numFmtId="0" fontId="0" fillId="0" borderId="0" xfId="0" applyFont="1"/>
    <xf numFmtId="0" fontId="36" fillId="0" borderId="0" xfId="0" applyFont="1"/>
    <xf numFmtId="0" fontId="1" fillId="0" borderId="0" xfId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1" fillId="0" borderId="0" xfId="27" applyFont="1"/>
    <xf numFmtId="0" fontId="39" fillId="2" borderId="14" xfId="0" applyFont="1" applyFill="1" applyBorder="1" applyAlignment="1">
      <alignment vertical="center"/>
    </xf>
    <xf numFmtId="0" fontId="39" fillId="2" borderId="3" xfId="0" applyFont="1" applyFill="1" applyBorder="1" applyAlignment="1">
      <alignment vertical="center"/>
    </xf>
    <xf numFmtId="0" fontId="39" fillId="2" borderId="4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14" fontId="41" fillId="9" borderId="18" xfId="3" applyNumberFormat="1" applyFont="1" applyFill="1" applyBorder="1" applyAlignment="1">
      <alignment horizontal="right"/>
    </xf>
    <xf numFmtId="14" fontId="41" fillId="9" borderId="75" xfId="3" applyNumberFormat="1" applyFont="1" applyFill="1" applyBorder="1" applyAlignment="1">
      <alignment horizontal="right"/>
    </xf>
    <xf numFmtId="164" fontId="22" fillId="8" borderId="0" xfId="2" applyNumberFormat="1" applyFont="1" applyFill="1" applyBorder="1" applyAlignment="1"/>
    <xf numFmtId="0" fontId="37" fillId="0" borderId="0" xfId="10" applyFont="1"/>
    <xf numFmtId="0" fontId="43" fillId="0" borderId="0" xfId="13" applyFont="1" applyFill="1" applyAlignment="1">
      <alignment horizontal="left"/>
    </xf>
    <xf numFmtId="164" fontId="22" fillId="10" borderId="0" xfId="2" applyNumberFormat="1" applyFont="1" applyFill="1" applyBorder="1" applyAlignment="1"/>
    <xf numFmtId="0" fontId="44" fillId="0" borderId="0" xfId="13" applyFont="1" applyFill="1" applyAlignment="1">
      <alignment horizontal="left"/>
    </xf>
    <xf numFmtId="0" fontId="20" fillId="0" borderId="47" xfId="12" applyFont="1" applyBorder="1" applyAlignment="1"/>
    <xf numFmtId="3" fontId="20" fillId="0" borderId="49" xfId="12" applyNumberFormat="1" applyFont="1" applyBorder="1" applyAlignment="1"/>
    <xf numFmtId="164" fontId="20" fillId="0" borderId="80" xfId="2" applyNumberFormat="1" applyFont="1" applyBorder="1" applyAlignment="1"/>
    <xf numFmtId="0" fontId="37" fillId="0" borderId="12" xfId="10" applyFont="1" applyBorder="1"/>
    <xf numFmtId="0" fontId="31" fillId="0" borderId="0" xfId="28" applyFont="1"/>
    <xf numFmtId="0" fontId="0" fillId="0" borderId="43" xfId="0" applyFont="1" applyBorder="1"/>
    <xf numFmtId="0" fontId="0" fillId="0" borderId="27" xfId="0" applyFont="1" applyBorder="1"/>
    <xf numFmtId="0" fontId="0" fillId="0" borderId="46" xfId="0" applyFont="1" applyBorder="1"/>
    <xf numFmtId="0" fontId="0" fillId="8" borderId="43" xfId="0" applyFont="1" applyFill="1" applyBorder="1"/>
    <xf numFmtId="0" fontId="0" fillId="8" borderId="27" xfId="0" applyFont="1" applyFill="1" applyBorder="1"/>
    <xf numFmtId="0" fontId="0" fillId="8" borderId="46" xfId="0" applyFont="1" applyFill="1" applyBorder="1"/>
    <xf numFmtId="0" fontId="22" fillId="8" borderId="43" xfId="6" quotePrefix="1" applyNumberFormat="1" applyFont="1" applyFill="1" applyBorder="1" applyAlignment="1">
      <alignment horizontal="left" indent="1"/>
    </xf>
    <xf numFmtId="14" fontId="48" fillId="8" borderId="27" xfId="17" applyNumberFormat="1" applyFont="1" applyFill="1" applyBorder="1" applyAlignment="1">
      <alignment horizontal="right" wrapText="1"/>
    </xf>
    <xf numFmtId="3" fontId="48" fillId="8" borderId="27" xfId="17" applyNumberFormat="1" applyFont="1" applyFill="1" applyBorder="1" applyAlignment="1">
      <alignment horizontal="right" wrapText="1"/>
    </xf>
    <xf numFmtId="10" fontId="0" fillId="8" borderId="27" xfId="0" applyNumberFormat="1" applyFont="1" applyFill="1" applyBorder="1"/>
    <xf numFmtId="166" fontId="48" fillId="8" borderId="46" xfId="17" applyNumberFormat="1" applyFont="1" applyFill="1" applyBorder="1" applyAlignment="1">
      <alignment horizontal="right" wrapText="1"/>
    </xf>
    <xf numFmtId="0" fontId="22" fillId="8" borderId="43" xfId="6" quotePrefix="1" applyNumberFormat="1" applyFont="1" applyFill="1" applyBorder="1"/>
    <xf numFmtId="0" fontId="22" fillId="8" borderId="43" xfId="6" quotePrefix="1" applyNumberFormat="1" applyFont="1" applyFill="1" applyBorder="1" applyAlignment="1">
      <alignment horizontal="left" wrapText="1" indent="1"/>
    </xf>
    <xf numFmtId="14" fontId="48" fillId="8" borderId="18" xfId="17" applyNumberFormat="1" applyFont="1" applyFill="1" applyBorder="1" applyAlignment="1">
      <alignment horizontal="right" wrapText="1"/>
    </xf>
    <xf numFmtId="3" fontId="48" fillId="8" borderId="18" xfId="17" applyNumberFormat="1" applyFont="1" applyFill="1" applyBorder="1" applyAlignment="1">
      <alignment horizontal="right" wrapText="1"/>
    </xf>
    <xf numFmtId="10" fontId="0" fillId="8" borderId="18" xfId="0" applyNumberFormat="1" applyFont="1" applyFill="1" applyBorder="1"/>
    <xf numFmtId="166" fontId="48" fillId="8" borderId="76" xfId="17" applyNumberFormat="1" applyFont="1" applyFill="1" applyBorder="1" applyAlignment="1">
      <alignment horizontal="right" wrapText="1"/>
    </xf>
    <xf numFmtId="0" fontId="22" fillId="8" borderId="52" xfId="6" applyNumberFormat="1" applyFont="1" applyFill="1" applyBorder="1"/>
    <xf numFmtId="164" fontId="20" fillId="8" borderId="0" xfId="2" applyNumberFormat="1" applyFont="1" applyFill="1" applyBorder="1" applyAlignment="1"/>
    <xf numFmtId="0" fontId="42" fillId="8" borderId="96" xfId="12" applyFont="1" applyFill="1" applyBorder="1" applyAlignment="1"/>
    <xf numFmtId="0" fontId="22" fillId="8" borderId="96" xfId="12" applyFont="1" applyFill="1" applyBorder="1" applyAlignment="1"/>
    <xf numFmtId="0" fontId="22" fillId="10" borderId="96" xfId="12" applyFont="1" applyFill="1" applyBorder="1" applyAlignment="1"/>
    <xf numFmtId="3" fontId="20" fillId="8" borderId="66" xfId="12" applyNumberFormat="1" applyFont="1" applyFill="1" applyBorder="1" applyAlignment="1"/>
    <xf numFmtId="3" fontId="22" fillId="8" borderId="66" xfId="12" applyNumberFormat="1" applyFont="1" applyFill="1" applyBorder="1" applyAlignment="1"/>
    <xf numFmtId="3" fontId="22" fillId="10" borderId="66" xfId="12" applyNumberFormat="1" applyFont="1" applyFill="1" applyBorder="1" applyAlignment="1"/>
    <xf numFmtId="3" fontId="20" fillId="8" borderId="67" xfId="12" applyNumberFormat="1" applyFont="1" applyFill="1" applyBorder="1" applyAlignment="1"/>
    <xf numFmtId="3" fontId="22" fillId="8" borderId="67" xfId="12" applyNumberFormat="1" applyFont="1" applyFill="1" applyBorder="1" applyAlignment="1"/>
    <xf numFmtId="3" fontId="22" fillId="10" borderId="67" xfId="12" applyNumberFormat="1" applyFont="1" applyFill="1" applyBorder="1" applyAlignment="1"/>
    <xf numFmtId="0" fontId="50" fillId="14" borderId="50" xfId="6" applyFont="1" applyFill="1" applyBorder="1" applyAlignment="1">
      <alignment vertical="center"/>
    </xf>
    <xf numFmtId="0" fontId="50" fillId="14" borderId="40" xfId="6" applyFont="1" applyFill="1" applyBorder="1" applyAlignment="1">
      <alignment vertical="center"/>
    </xf>
    <xf numFmtId="3" fontId="50" fillId="14" borderId="40" xfId="6" applyNumberFormat="1" applyFont="1" applyFill="1" applyBorder="1" applyAlignment="1">
      <alignment horizontal="center" vertical="center" wrapText="1"/>
    </xf>
    <xf numFmtId="3" fontId="50" fillId="14" borderId="48" xfId="6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" fillId="0" borderId="0" xfId="1" applyFont="1"/>
    <xf numFmtId="0" fontId="38" fillId="2" borderId="12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vertical="top" wrapText="1"/>
    </xf>
    <xf numFmtId="0" fontId="51" fillId="10" borderId="78" xfId="0" applyFont="1" applyFill="1" applyBorder="1" applyAlignment="1">
      <alignment vertical="top" wrapText="1"/>
    </xf>
    <xf numFmtId="0" fontId="51" fillId="11" borderId="71" xfId="0" applyFont="1" applyFill="1" applyBorder="1" applyAlignment="1">
      <alignment vertical="top" wrapText="1"/>
    </xf>
    <xf numFmtId="0" fontId="51" fillId="11" borderId="78" xfId="0" applyFont="1" applyFill="1" applyBorder="1" applyAlignment="1">
      <alignment vertical="top" wrapText="1"/>
    </xf>
    <xf numFmtId="0" fontId="51" fillId="10" borderId="26" xfId="0" applyFont="1" applyFill="1" applyBorder="1" applyAlignment="1">
      <alignment vertical="top" wrapText="1"/>
    </xf>
    <xf numFmtId="0" fontId="53" fillId="2" borderId="11" xfId="0" applyFont="1" applyFill="1" applyBorder="1" applyAlignment="1">
      <alignment horizontal="center" vertical="center"/>
    </xf>
    <xf numFmtId="0" fontId="54" fillId="10" borderId="20" xfId="0" applyFont="1" applyFill="1" applyBorder="1" applyAlignment="1">
      <alignment horizontal="left" vertical="top" wrapText="1"/>
    </xf>
    <xf numFmtId="0" fontId="54" fillId="10" borderId="78" xfId="0" applyFont="1" applyFill="1" applyBorder="1" applyAlignment="1">
      <alignment vertical="top" wrapText="1"/>
    </xf>
    <xf numFmtId="0" fontId="54" fillId="11" borderId="20" xfId="0" applyFont="1" applyFill="1" applyBorder="1" applyAlignment="1">
      <alignment horizontal="left" vertical="top" wrapText="1"/>
    </xf>
    <xf numFmtId="0" fontId="54" fillId="11" borderId="21" xfId="0" applyFont="1" applyFill="1" applyBorder="1" applyAlignment="1">
      <alignment horizontal="left" vertical="top" wrapText="1"/>
    </xf>
    <xf numFmtId="0" fontId="54" fillId="10" borderId="21" xfId="0" applyFont="1" applyFill="1" applyBorder="1" applyAlignment="1">
      <alignment horizontal="left" vertical="top" wrapText="1"/>
    </xf>
    <xf numFmtId="0" fontId="54" fillId="10" borderId="19" xfId="0" applyFont="1" applyFill="1" applyBorder="1" applyAlignment="1">
      <alignment horizontal="left" vertical="top" wrapText="1"/>
    </xf>
    <xf numFmtId="0" fontId="30" fillId="0" borderId="0" xfId="0" applyFont="1"/>
    <xf numFmtId="0" fontId="48" fillId="11" borderId="19" xfId="0" applyFont="1" applyFill="1" applyBorder="1" applyAlignment="1">
      <alignment horizontal="left" vertical="top" wrapText="1"/>
    </xf>
    <xf numFmtId="3" fontId="48" fillId="10" borderId="20" xfId="0" applyNumberFormat="1" applyFont="1" applyFill="1" applyBorder="1" applyAlignment="1">
      <alignment horizontal="left" vertical="top" wrapText="1"/>
    </xf>
    <xf numFmtId="3" fontId="48" fillId="10" borderId="21" xfId="0" applyNumberFormat="1" applyFont="1" applyFill="1" applyBorder="1" applyAlignment="1">
      <alignment horizontal="left" vertical="top" wrapText="1"/>
    </xf>
    <xf numFmtId="3" fontId="48" fillId="11" borderId="20" xfId="0" applyNumberFormat="1" applyFont="1" applyFill="1" applyBorder="1" applyAlignment="1">
      <alignment horizontal="left" vertical="top" wrapText="1"/>
    </xf>
    <xf numFmtId="3" fontId="48" fillId="11" borderId="21" xfId="0" applyNumberFormat="1" applyFont="1" applyFill="1" applyBorder="1" applyAlignment="1">
      <alignment horizontal="left" vertical="top" wrapText="1"/>
    </xf>
    <xf numFmtId="0" fontId="48" fillId="10" borderId="20" xfId="0" applyNumberFormat="1" applyFont="1" applyFill="1" applyBorder="1" applyAlignment="1">
      <alignment horizontal="left" vertical="top" wrapText="1"/>
    </xf>
    <xf numFmtId="0" fontId="48" fillId="10" borderId="21" xfId="0" applyNumberFormat="1" applyFont="1" applyFill="1" applyBorder="1" applyAlignment="1">
      <alignment horizontal="left" vertical="top" wrapText="1"/>
    </xf>
    <xf numFmtId="0" fontId="48" fillId="10" borderId="20" xfId="0" applyFont="1" applyFill="1" applyBorder="1" applyAlignment="1">
      <alignment horizontal="left" vertical="top" wrapText="1"/>
    </xf>
    <xf numFmtId="0" fontId="48" fillId="10" borderId="19" xfId="0" applyFont="1" applyFill="1" applyBorder="1" applyAlignment="1">
      <alignment horizontal="left" vertical="top" wrapText="1"/>
    </xf>
    <xf numFmtId="10" fontId="48" fillId="10" borderId="21" xfId="0" applyNumberFormat="1" applyFont="1" applyFill="1" applyBorder="1" applyAlignment="1">
      <alignment horizontal="left" vertical="top" wrapText="1"/>
    </xf>
    <xf numFmtId="0" fontId="48" fillId="11" borderId="20" xfId="0" applyNumberFormat="1" applyFont="1" applyFill="1" applyBorder="1" applyAlignment="1">
      <alignment horizontal="left" vertical="top" wrapText="1"/>
    </xf>
    <xf numFmtId="10" fontId="48" fillId="11" borderId="21" xfId="0" applyNumberFormat="1" applyFont="1" applyFill="1" applyBorder="1" applyAlignment="1">
      <alignment horizontal="left" vertical="top" wrapText="1"/>
    </xf>
    <xf numFmtId="164" fontId="48" fillId="10" borderId="19" xfId="2" applyNumberFormat="1" applyFont="1" applyFill="1" applyBorder="1" applyAlignment="1">
      <alignment horizontal="left" vertical="top" wrapText="1"/>
    </xf>
    <xf numFmtId="3" fontId="48" fillId="10" borderId="22" xfId="0" applyNumberFormat="1" applyFont="1" applyFill="1" applyBorder="1" applyAlignment="1">
      <alignment horizontal="left" vertical="top" wrapText="1"/>
    </xf>
    <xf numFmtId="10" fontId="48" fillId="10" borderId="23" xfId="0" applyNumberFormat="1" applyFont="1" applyFill="1" applyBorder="1" applyAlignment="1">
      <alignment horizontal="left" vertical="top" wrapText="1"/>
    </xf>
    <xf numFmtId="0" fontId="48" fillId="11" borderId="22" xfId="0" applyNumberFormat="1" applyFont="1" applyFill="1" applyBorder="1" applyAlignment="1">
      <alignment horizontal="left" vertical="top" wrapText="1"/>
    </xf>
    <xf numFmtId="10" fontId="48" fillId="11" borderId="23" xfId="0" applyNumberFormat="1" applyFont="1" applyFill="1" applyBorder="1" applyAlignment="1">
      <alignment horizontal="left" vertical="top" wrapText="1"/>
    </xf>
    <xf numFmtId="0" fontId="48" fillId="10" borderId="22" xfId="0" applyNumberFormat="1" applyFont="1" applyFill="1" applyBorder="1" applyAlignment="1">
      <alignment horizontal="left" vertical="top" wrapText="1"/>
    </xf>
    <xf numFmtId="0" fontId="48" fillId="10" borderId="22" xfId="0" applyFont="1" applyFill="1" applyBorder="1" applyAlignment="1">
      <alignment horizontal="left" vertical="top" wrapText="1"/>
    </xf>
    <xf numFmtId="164" fontId="48" fillId="10" borderId="64" xfId="2" applyNumberFormat="1" applyFont="1" applyFill="1" applyBorder="1" applyAlignment="1">
      <alignment horizontal="left" vertical="top" wrapText="1"/>
    </xf>
    <xf numFmtId="0" fontId="55" fillId="11" borderId="0" xfId="0" applyFont="1" applyFill="1" applyBorder="1" applyAlignment="1">
      <alignment horizontal="left" vertical="top" wrapText="1"/>
    </xf>
    <xf numFmtId="0" fontId="20" fillId="8" borderId="67" xfId="27" applyFont="1" applyFill="1" applyBorder="1" applyAlignment="1">
      <alignment wrapText="1"/>
    </xf>
    <xf numFmtId="0" fontId="2" fillId="0" borderId="0" xfId="0" applyFont="1" applyFill="1"/>
    <xf numFmtId="0" fontId="48" fillId="11" borderId="24" xfId="0" applyFont="1" applyFill="1" applyBorder="1" applyAlignment="1">
      <alignment horizontal="left" vertical="top" wrapText="1"/>
    </xf>
    <xf numFmtId="3" fontId="48" fillId="11" borderId="19" xfId="0" applyNumberFormat="1" applyFont="1" applyFill="1" applyBorder="1" applyAlignment="1">
      <alignment horizontal="left" vertical="top" wrapText="1"/>
    </xf>
    <xf numFmtId="0" fontId="48" fillId="11" borderId="63" xfId="0" applyNumberFormat="1" applyFont="1" applyFill="1" applyBorder="1" applyAlignment="1">
      <alignment horizontal="left" vertical="top" wrapText="1"/>
    </xf>
    <xf numFmtId="0" fontId="48" fillId="11" borderId="24" xfId="0" applyNumberFormat="1" applyFont="1" applyFill="1" applyBorder="1" applyAlignment="1">
      <alignment horizontal="left" vertical="top" wrapText="1"/>
    </xf>
    <xf numFmtId="3" fontId="48" fillId="11" borderId="24" xfId="0" applyNumberFormat="1" applyFont="1" applyFill="1" applyBorder="1" applyAlignment="1">
      <alignment horizontal="left" vertical="top" wrapText="1"/>
    </xf>
    <xf numFmtId="3" fontId="48" fillId="0" borderId="24" xfId="0" applyNumberFormat="1" applyFont="1" applyFill="1" applyBorder="1" applyAlignment="1">
      <alignment horizontal="left" vertical="top" wrapText="1"/>
    </xf>
    <xf numFmtId="0" fontId="2" fillId="0" borderId="27" xfId="0" applyFont="1" applyBorder="1"/>
    <xf numFmtId="3" fontId="48" fillId="8" borderId="24" xfId="0" applyNumberFormat="1" applyFont="1" applyFill="1" applyBorder="1" applyAlignment="1">
      <alignment horizontal="left" vertical="top" wrapText="1"/>
    </xf>
    <xf numFmtId="0" fontId="2" fillId="8" borderId="27" xfId="0" applyFont="1" applyFill="1" applyBorder="1"/>
    <xf numFmtId="0" fontId="48" fillId="8" borderId="24" xfId="0" applyNumberFormat="1" applyFont="1" applyFill="1" applyBorder="1" applyAlignment="1">
      <alignment horizontal="left" vertical="top" wrapText="1"/>
    </xf>
    <xf numFmtId="0" fontId="48" fillId="11" borderId="19" xfId="0" applyNumberFormat="1" applyFont="1" applyFill="1" applyBorder="1" applyAlignment="1">
      <alignment horizontal="left" vertical="top" wrapText="1"/>
    </xf>
    <xf numFmtId="0" fontId="48" fillId="11" borderId="25" xfId="0" applyFont="1" applyFill="1" applyBorder="1" applyAlignment="1">
      <alignment horizontal="left" vertical="top" wrapText="1"/>
    </xf>
    <xf numFmtId="0" fontId="48" fillId="11" borderId="64" xfId="0" applyNumberFormat="1" applyFont="1" applyFill="1" applyBorder="1" applyAlignment="1">
      <alignment horizontal="left" vertical="top" wrapText="1"/>
    </xf>
    <xf numFmtId="0" fontId="48" fillId="11" borderId="65" xfId="0" applyNumberFormat="1" applyFont="1" applyFill="1" applyBorder="1" applyAlignment="1">
      <alignment horizontal="left" vertical="top" wrapText="1"/>
    </xf>
    <xf numFmtId="0" fontId="48" fillId="11" borderId="25" xfId="0" applyNumberFormat="1" applyFont="1" applyFill="1" applyBorder="1" applyAlignment="1">
      <alignment horizontal="left" vertical="top" wrapText="1"/>
    </xf>
    <xf numFmtId="0" fontId="48" fillId="0" borderId="25" xfId="0" applyNumberFormat="1" applyFont="1" applyFill="1" applyBorder="1" applyAlignment="1">
      <alignment horizontal="left" vertical="top" wrapText="1"/>
    </xf>
    <xf numFmtId="0" fontId="2" fillId="8" borderId="28" xfId="0" applyFont="1" applyFill="1" applyBorder="1"/>
    <xf numFmtId="0" fontId="2" fillId="8" borderId="29" xfId="0" applyFont="1" applyFill="1" applyBorder="1" applyAlignment="1">
      <alignment horizontal="right"/>
    </xf>
    <xf numFmtId="0" fontId="2" fillId="8" borderId="29" xfId="0" applyFont="1" applyFill="1" applyBorder="1"/>
    <xf numFmtId="0" fontId="2" fillId="8" borderId="30" xfId="0" applyFont="1" applyFill="1" applyBorder="1"/>
    <xf numFmtId="0" fontId="2" fillId="0" borderId="31" xfId="0" applyFont="1" applyBorder="1"/>
    <xf numFmtId="0" fontId="2" fillId="0" borderId="27" xfId="0" applyFont="1" applyBorder="1" applyAlignment="1">
      <alignment horizontal="right"/>
    </xf>
    <xf numFmtId="0" fontId="2" fillId="0" borderId="27" xfId="0" applyFont="1" applyFill="1" applyBorder="1"/>
    <xf numFmtId="0" fontId="2" fillId="0" borderId="32" xfId="0" applyFont="1" applyBorder="1"/>
    <xf numFmtId="0" fontId="12" fillId="10" borderId="36" xfId="0" applyFont="1" applyFill="1" applyBorder="1" applyAlignment="1"/>
    <xf numFmtId="0" fontId="12" fillId="10" borderId="37" xfId="0" applyFont="1" applyFill="1" applyBorder="1" applyAlignment="1"/>
    <xf numFmtId="0" fontId="12" fillId="10" borderId="27" xfId="0" applyFont="1" applyFill="1" applyBorder="1" applyAlignment="1">
      <alignment horizontal="right"/>
    </xf>
    <xf numFmtId="0" fontId="12" fillId="10" borderId="18" xfId="0" applyFont="1" applyFill="1" applyBorder="1"/>
    <xf numFmtId="0" fontId="12" fillId="10" borderId="35" xfId="0" applyFont="1" applyFill="1" applyBorder="1"/>
    <xf numFmtId="0" fontId="2" fillId="0" borderId="28" xfId="0" applyFont="1" applyBorder="1"/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9" xfId="0" applyFont="1" applyFill="1" applyBorder="1"/>
    <xf numFmtId="0" fontId="2" fillId="0" borderId="30" xfId="0" applyFont="1" applyBorder="1"/>
    <xf numFmtId="0" fontId="2" fillId="8" borderId="31" xfId="0" applyFont="1" applyFill="1" applyBorder="1"/>
    <xf numFmtId="0" fontId="2" fillId="8" borderId="27" xfId="0" applyFont="1" applyFill="1" applyBorder="1" applyAlignment="1">
      <alignment horizontal="right"/>
    </xf>
    <xf numFmtId="0" fontId="2" fillId="8" borderId="32" xfId="0" applyFont="1" applyFill="1" applyBorder="1"/>
    <xf numFmtId="0" fontId="12" fillId="10" borderId="33" xfId="0" applyFont="1" applyFill="1" applyBorder="1"/>
    <xf numFmtId="0" fontId="12" fillId="10" borderId="34" xfId="0" applyFont="1" applyFill="1" applyBorder="1"/>
    <xf numFmtId="0" fontId="1" fillId="0" borderId="12" xfId="1" applyFont="1" applyBorder="1"/>
    <xf numFmtId="0" fontId="0" fillId="8" borderId="29" xfId="0" applyFont="1" applyFill="1" applyBorder="1"/>
    <xf numFmtId="0" fontId="59" fillId="10" borderId="25" xfId="0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 vertical="top" wrapText="1"/>
    </xf>
    <xf numFmtId="0" fontId="60" fillId="10" borderId="27" xfId="0" applyFont="1" applyFill="1" applyBorder="1" applyAlignment="1">
      <alignment horizontal="center"/>
    </xf>
    <xf numFmtId="0" fontId="26" fillId="10" borderId="27" xfId="0" applyFont="1" applyFill="1" applyBorder="1" applyAlignment="1">
      <alignment horizontal="center"/>
    </xf>
    <xf numFmtId="0" fontId="0" fillId="8" borderId="0" xfId="0" applyFont="1" applyFill="1"/>
    <xf numFmtId="3" fontId="47" fillId="8" borderId="7" xfId="0" applyNumberFormat="1" applyFont="1" applyFill="1" applyBorder="1" applyAlignment="1">
      <alignment horizontal="center"/>
    </xf>
    <xf numFmtId="165" fontId="42" fillId="10" borderId="29" xfId="0" applyNumberFormat="1" applyFont="1" applyFill="1" applyBorder="1" applyAlignment="1">
      <alignment horizontal="center" vertical="center" wrapText="1"/>
    </xf>
    <xf numFmtId="165" fontId="42" fillId="10" borderId="30" xfId="0" applyNumberFormat="1" applyFont="1" applyFill="1" applyBorder="1" applyAlignment="1">
      <alignment horizontal="center" vertical="center" wrapText="1"/>
    </xf>
    <xf numFmtId="165" fontId="42" fillId="10" borderId="41" xfId="0" applyNumberFormat="1" applyFont="1" applyFill="1" applyBorder="1" applyAlignment="1">
      <alignment horizontal="center" vertical="center"/>
    </xf>
    <xf numFmtId="165" fontId="42" fillId="10" borderId="44" xfId="0" applyNumberFormat="1" applyFont="1" applyFill="1" applyBorder="1" applyAlignment="1">
      <alignment vertical="center"/>
    </xf>
    <xf numFmtId="3" fontId="42" fillId="8" borderId="27" xfId="0" applyNumberFormat="1" applyFont="1" applyFill="1" applyBorder="1"/>
    <xf numFmtId="3" fontId="42" fillId="8" borderId="27" xfId="22" quotePrefix="1" applyNumberFormat="1" applyFont="1" applyFill="1" applyBorder="1" applyAlignment="1">
      <alignment horizontal="right"/>
    </xf>
    <xf numFmtId="3" fontId="42" fillId="8" borderId="32" xfId="22" applyNumberFormat="1" applyFont="1" applyFill="1" applyBorder="1" applyAlignment="1">
      <alignment horizontal="right"/>
    </xf>
    <xf numFmtId="165" fontId="42" fillId="0" borderId="41" xfId="0" applyNumberFormat="1" applyFont="1" applyBorder="1" applyAlignment="1"/>
    <xf numFmtId="164" fontId="42" fillId="8" borderId="27" xfId="23" applyNumberFormat="1" applyFont="1" applyFill="1" applyBorder="1"/>
    <xf numFmtId="164" fontId="42" fillId="0" borderId="41" xfId="23" applyNumberFormat="1" applyFont="1" applyBorder="1" applyAlignment="1"/>
    <xf numFmtId="165" fontId="42" fillId="10" borderId="27" xfId="0" applyNumberFormat="1" applyFont="1" applyFill="1" applyBorder="1" applyAlignment="1">
      <alignment horizontal="center" vertical="center" wrapText="1"/>
    </xf>
    <xf numFmtId="165" fontId="42" fillId="10" borderId="32" xfId="0" applyNumberFormat="1" applyFont="1" applyFill="1" applyBorder="1" applyAlignment="1">
      <alignment horizontal="center" vertical="center" wrapText="1"/>
    </xf>
    <xf numFmtId="165" fontId="42" fillId="10" borderId="41" xfId="0" applyNumberFormat="1" applyFont="1" applyFill="1" applyBorder="1" applyAlignment="1">
      <alignment vertical="center"/>
    </xf>
    <xf numFmtId="164" fontId="42" fillId="8" borderId="18" xfId="23" applyNumberFormat="1" applyFont="1" applyFill="1" applyBorder="1"/>
    <xf numFmtId="165" fontId="34" fillId="0" borderId="0" xfId="22" applyNumberFormat="1" applyFont="1"/>
    <xf numFmtId="165" fontId="18" fillId="0" borderId="0" xfId="22" applyNumberFormat="1" applyFont="1" applyAlignment="1"/>
    <xf numFmtId="165" fontId="18" fillId="0" borderId="0" xfId="0" applyNumberFormat="1" applyFont="1"/>
    <xf numFmtId="0" fontId="18" fillId="0" borderId="0" xfId="0" applyFont="1"/>
    <xf numFmtId="0" fontId="31" fillId="0" borderId="0" xfId="27" applyFont="1" applyAlignment="1">
      <alignment horizontal="center" wrapText="1"/>
    </xf>
    <xf numFmtId="0" fontId="31" fillId="0" borderId="0" xfId="27" applyFont="1" applyAlignment="1">
      <alignment wrapText="1"/>
    </xf>
    <xf numFmtId="0" fontId="20" fillId="0" borderId="0" xfId="27" applyFont="1" applyAlignment="1">
      <alignment wrapText="1"/>
    </xf>
    <xf numFmtId="3" fontId="42" fillId="8" borderId="7" xfId="0" applyNumberFormat="1" applyFont="1" applyFill="1" applyBorder="1" applyAlignment="1">
      <alignment horizontal="center"/>
    </xf>
    <xf numFmtId="1" fontId="42" fillId="10" borderId="74" xfId="22" applyNumberFormat="1" applyFont="1" applyFill="1" applyBorder="1" applyAlignment="1">
      <alignment horizontal="center" wrapText="1"/>
    </xf>
    <xf numFmtId="1" fontId="42" fillId="0" borderId="43" xfId="22" applyNumberFormat="1" applyFont="1" applyBorder="1" applyAlignment="1">
      <alignment horizontal="center"/>
    </xf>
    <xf numFmtId="1" fontId="42" fillId="10" borderId="43" xfId="22" applyNumberFormat="1" applyFont="1" applyFill="1" applyBorder="1" applyAlignment="1">
      <alignment horizontal="center"/>
    </xf>
    <xf numFmtId="165" fontId="42" fillId="8" borderId="43" xfId="22" applyNumberFormat="1" applyFont="1" applyFill="1" applyBorder="1" applyAlignment="1">
      <alignment horizontal="center"/>
    </xf>
    <xf numFmtId="165" fontId="42" fillId="8" borderId="52" xfId="22" applyNumberFormat="1" applyFont="1" applyFill="1" applyBorder="1" applyAlignment="1">
      <alignment horizontal="center"/>
    </xf>
    <xf numFmtId="165" fontId="60" fillId="8" borderId="10" xfId="22" applyNumberFormat="1" applyFont="1" applyFill="1" applyBorder="1" applyAlignment="1">
      <alignment horizontal="center" wrapText="1"/>
    </xf>
    <xf numFmtId="0" fontId="25" fillId="18" borderId="67" xfId="0" applyFont="1" applyFill="1" applyBorder="1" applyAlignment="1">
      <alignment horizontal="center" vertical="center" wrapText="1"/>
    </xf>
    <xf numFmtId="165" fontId="25" fillId="18" borderId="66" xfId="22" applyNumberFormat="1" applyFont="1" applyFill="1" applyBorder="1" applyAlignment="1">
      <alignment horizontal="center" vertical="center" wrapText="1"/>
    </xf>
    <xf numFmtId="165" fontId="25" fillId="18" borderId="66" xfId="0" applyNumberFormat="1" applyFont="1" applyFill="1" applyBorder="1" applyAlignment="1">
      <alignment horizontal="center" vertical="center" wrapText="1"/>
    </xf>
    <xf numFmtId="0" fontId="25" fillId="18" borderId="66" xfId="0" applyFont="1" applyFill="1" applyBorder="1" applyAlignment="1">
      <alignment horizontal="center" vertical="center" wrapText="1"/>
    </xf>
    <xf numFmtId="0" fontId="25" fillId="18" borderId="47" xfId="0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vertical="center"/>
    </xf>
    <xf numFmtId="165" fontId="50" fillId="8" borderId="10" xfId="22" applyNumberFormat="1" applyFont="1" applyFill="1" applyBorder="1" applyAlignment="1">
      <alignment horizontal="center" wrapText="1"/>
    </xf>
    <xf numFmtId="165" fontId="25" fillId="18" borderId="66" xfId="22" applyNumberFormat="1" applyFont="1" applyFill="1" applyBorder="1" applyAlignment="1">
      <alignment horizontal="center" wrapText="1"/>
    </xf>
    <xf numFmtId="165" fontId="25" fillId="18" borderId="66" xfId="0" applyNumberFormat="1" applyFont="1" applyFill="1" applyBorder="1" applyAlignment="1">
      <alignment horizontal="center" wrapText="1"/>
    </xf>
    <xf numFmtId="0" fontId="25" fillId="18" borderId="66" xfId="0" applyFont="1" applyFill="1" applyBorder="1" applyAlignment="1">
      <alignment horizontal="center" wrapText="1"/>
    </xf>
    <xf numFmtId="0" fontId="25" fillId="18" borderId="47" xfId="0" applyFont="1" applyFill="1" applyBorder="1" applyAlignment="1">
      <alignment horizontal="center"/>
    </xf>
    <xf numFmtId="0" fontId="25" fillId="18" borderId="12" xfId="0" applyFont="1" applyFill="1" applyBorder="1"/>
    <xf numFmtId="1" fontId="42" fillId="8" borderId="43" xfId="22" applyNumberFormat="1" applyFont="1" applyFill="1" applyBorder="1" applyAlignment="1">
      <alignment horizontal="center"/>
    </xf>
    <xf numFmtId="164" fontId="42" fillId="8" borderId="41" xfId="23" applyNumberFormat="1" applyFont="1" applyFill="1" applyBorder="1" applyAlignment="1"/>
    <xf numFmtId="165" fontId="42" fillId="8" borderId="41" xfId="0" applyNumberFormat="1" applyFont="1" applyFill="1" applyBorder="1" applyAlignment="1"/>
    <xf numFmtId="164" fontId="42" fillId="8" borderId="51" xfId="23" applyNumberFormat="1" applyFont="1" applyFill="1" applyBorder="1" applyAlignment="1"/>
    <xf numFmtId="3" fontId="50" fillId="8" borderId="7" xfId="0" applyNumberFormat="1" applyFont="1" applyFill="1" applyBorder="1" applyAlignment="1">
      <alignment horizontal="center"/>
    </xf>
    <xf numFmtId="165" fontId="22" fillId="0" borderId="0" xfId="22" applyNumberFormat="1" applyFont="1" applyAlignment="1"/>
    <xf numFmtId="165" fontId="22" fillId="0" borderId="0" xfId="0" applyNumberFormat="1" applyFont="1"/>
    <xf numFmtId="0" fontId="57" fillId="2" borderId="0" xfId="0" applyFont="1" applyFill="1" applyBorder="1" applyAlignment="1">
      <alignment horizontal="center" vertical="center"/>
    </xf>
    <xf numFmtId="0" fontId="57" fillId="2" borderId="8" xfId="0" applyFont="1" applyFill="1" applyBorder="1" applyAlignment="1">
      <alignment vertical="center"/>
    </xf>
    <xf numFmtId="0" fontId="45" fillId="17" borderId="9" xfId="0" applyFont="1" applyFill="1" applyBorder="1" applyAlignment="1">
      <alignment vertical="center"/>
    </xf>
    <xf numFmtId="0" fontId="45" fillId="17" borderId="10" xfId="0" applyFont="1" applyFill="1" applyBorder="1" applyAlignment="1">
      <alignment vertical="center"/>
    </xf>
    <xf numFmtId="0" fontId="62" fillId="2" borderId="15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3" fontId="63" fillId="0" borderId="13" xfId="0" applyNumberFormat="1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64" fillId="8" borderId="0" xfId="0" applyFont="1" applyFill="1" applyBorder="1" applyAlignment="1">
      <alignment vertical="center"/>
    </xf>
    <xf numFmtId="0" fontId="0" fillId="0" borderId="0" xfId="0" applyFont="1" applyBorder="1"/>
    <xf numFmtId="0" fontId="31" fillId="8" borderId="0" xfId="27" applyFont="1" applyFill="1" applyBorder="1" applyAlignment="1">
      <alignment vertical="center"/>
    </xf>
    <xf numFmtId="0" fontId="46" fillId="11" borderId="50" xfId="0" applyFont="1" applyFill="1" applyBorder="1" applyAlignment="1">
      <alignment horizontal="center" vertical="center" wrapText="1"/>
    </xf>
    <xf numFmtId="0" fontId="46" fillId="11" borderId="40" xfId="0" applyFont="1" applyFill="1" applyBorder="1" applyAlignment="1">
      <alignment horizontal="center" vertical="center" wrapText="1"/>
    </xf>
    <xf numFmtId="0" fontId="56" fillId="11" borderId="73" xfId="0" applyFont="1" applyFill="1" applyBorder="1" applyAlignment="1">
      <alignment vertical="top" wrapText="1"/>
    </xf>
    <xf numFmtId="0" fontId="56" fillId="11" borderId="74" xfId="0" applyFont="1" applyFill="1" applyBorder="1" applyAlignment="1">
      <alignment vertical="top" wrapText="1"/>
    </xf>
    <xf numFmtId="0" fontId="58" fillId="0" borderId="70" xfId="0" applyFont="1" applyBorder="1" applyAlignment="1"/>
    <xf numFmtId="0" fontId="65" fillId="11" borderId="26" xfId="0" applyFont="1" applyFill="1" applyBorder="1" applyAlignment="1">
      <alignment horizontal="left" vertical="top" wrapText="1"/>
    </xf>
    <xf numFmtId="0" fontId="48" fillId="11" borderId="38" xfId="0" applyFont="1" applyFill="1" applyBorder="1" applyAlignment="1">
      <alignment horizontal="left" vertical="top" wrapText="1"/>
    </xf>
    <xf numFmtId="0" fontId="66" fillId="6" borderId="39" xfId="0" applyFont="1" applyFill="1" applyBorder="1" applyAlignment="1">
      <alignment horizontal="left" vertical="center" wrapText="1"/>
    </xf>
    <xf numFmtId="0" fontId="41" fillId="13" borderId="63" xfId="0" applyFont="1" applyFill="1" applyBorder="1" applyAlignment="1">
      <alignment horizontal="left" vertical="top" wrapText="1"/>
    </xf>
    <xf numFmtId="3" fontId="48" fillId="13" borderId="24" xfId="0" applyNumberFormat="1" applyFont="1" applyFill="1" applyBorder="1" applyAlignment="1">
      <alignment horizontal="left" vertical="top" wrapText="1"/>
    </xf>
    <xf numFmtId="0" fontId="48" fillId="13" borderId="24" xfId="0" applyFont="1" applyFill="1" applyBorder="1" applyAlignment="1">
      <alignment horizontal="left" vertical="top" wrapText="1"/>
    </xf>
    <xf numFmtId="0" fontId="48" fillId="13" borderId="24" xfId="0" applyNumberFormat="1" applyFont="1" applyFill="1" applyBorder="1" applyAlignment="1">
      <alignment horizontal="left" vertical="top" wrapText="1"/>
    </xf>
    <xf numFmtId="0" fontId="48" fillId="11" borderId="63" xfId="0" applyFont="1" applyFill="1" applyBorder="1" applyAlignment="1">
      <alignment horizontal="left" vertical="top" wrapText="1"/>
    </xf>
    <xf numFmtId="0" fontId="48" fillId="11" borderId="79" xfId="0" applyFont="1" applyFill="1" applyBorder="1" applyAlignment="1">
      <alignment horizontal="left" vertical="top" wrapText="1"/>
    </xf>
    <xf numFmtId="0" fontId="48" fillId="11" borderId="72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vertical="center" wrapText="1"/>
    </xf>
    <xf numFmtId="0" fontId="31" fillId="11" borderId="0" xfId="27" applyFont="1" applyFill="1" applyBorder="1" applyAlignment="1">
      <alignment horizontal="left" vertical="top" wrapText="1"/>
    </xf>
    <xf numFmtId="0" fontId="66" fillId="5" borderId="16" xfId="0" applyFont="1" applyFill="1" applyBorder="1" applyAlignment="1">
      <alignment vertical="center" wrapText="1"/>
    </xf>
    <xf numFmtId="0" fontId="68" fillId="6" borderId="39" xfId="0" applyFont="1" applyFill="1" applyBorder="1" applyAlignment="1">
      <alignment horizontal="left" vertical="center" wrapText="1"/>
    </xf>
    <xf numFmtId="0" fontId="68" fillId="13" borderId="24" xfId="0" applyFont="1" applyFill="1" applyBorder="1" applyAlignment="1">
      <alignment horizontal="left" vertical="top" wrapText="1"/>
    </xf>
    <xf numFmtId="0" fontId="35" fillId="8" borderId="39" xfId="0" applyFont="1" applyFill="1" applyBorder="1" applyAlignment="1">
      <alignment horizontal="left" vertical="center" wrapText="1"/>
    </xf>
    <xf numFmtId="0" fontId="35" fillId="8" borderId="24" xfId="0" applyFont="1" applyFill="1" applyBorder="1" applyAlignment="1">
      <alignment horizontal="left" vertical="top" wrapText="1"/>
    </xf>
    <xf numFmtId="0" fontId="20" fillId="8" borderId="24" xfId="0" applyFont="1" applyFill="1" applyBorder="1" applyAlignment="1">
      <alignment horizontal="left" vertical="top" wrapText="1"/>
    </xf>
    <xf numFmtId="0" fontId="48" fillId="19" borderId="24" xfId="0" applyFont="1" applyFill="1" applyBorder="1" applyAlignment="1">
      <alignment horizontal="left" vertical="top" wrapText="1"/>
    </xf>
    <xf numFmtId="0" fontId="32" fillId="1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2" fillId="13" borderId="32" xfId="0" applyFont="1" applyFill="1" applyBorder="1"/>
    <xf numFmtId="0" fontId="2" fillId="8" borderId="0" xfId="0" applyFont="1" applyFill="1" applyBorder="1"/>
    <xf numFmtId="0" fontId="2" fillId="8" borderId="0" xfId="0" applyFont="1" applyFill="1"/>
    <xf numFmtId="0" fontId="2" fillId="0" borderId="34" xfId="0" applyFont="1" applyBorder="1"/>
    <xf numFmtId="165" fontId="2" fillId="0" borderId="18" xfId="0" applyNumberFormat="1" applyFont="1" applyBorder="1" applyAlignment="1">
      <alignment horizontal="right"/>
    </xf>
    <xf numFmtId="164" fontId="2" fillId="0" borderId="18" xfId="2" applyNumberFormat="1" applyFont="1" applyBorder="1"/>
    <xf numFmtId="0" fontId="2" fillId="0" borderId="52" xfId="1" applyFont="1" applyBorder="1" applyAlignment="1">
      <alignment horizontal="right"/>
    </xf>
    <xf numFmtId="165" fontId="2" fillId="0" borderId="18" xfId="2" applyNumberFormat="1" applyFont="1" applyBorder="1" applyAlignment="1">
      <alignment horizontal="right"/>
    </xf>
    <xf numFmtId="0" fontId="51" fillId="19" borderId="24" xfId="0" applyFont="1" applyFill="1" applyBorder="1" applyAlignment="1">
      <alignment horizontal="left" vertical="top" wrapText="1"/>
    </xf>
    <xf numFmtId="0" fontId="61" fillId="19" borderId="27" xfId="0" applyFont="1" applyFill="1" applyBorder="1" applyAlignment="1"/>
    <xf numFmtId="0" fontId="48" fillId="11" borderId="53" xfId="0" applyFont="1" applyFill="1" applyBorder="1" applyAlignment="1">
      <alignment horizontal="left" vertical="top" wrapText="1"/>
    </xf>
    <xf numFmtId="0" fontId="48" fillId="11" borderId="0" xfId="0" applyFont="1" applyFill="1" applyBorder="1" applyAlignment="1">
      <alignment horizontal="left" vertical="top" wrapText="1"/>
    </xf>
    <xf numFmtId="0" fontId="12" fillId="8" borderId="45" xfId="0" applyFont="1" applyFill="1" applyBorder="1" applyAlignment="1"/>
    <xf numFmtId="165" fontId="41" fillId="8" borderId="40" xfId="15" applyNumberFormat="1" applyFont="1" applyFill="1" applyBorder="1" applyAlignment="1">
      <alignment horizontal="right" vertical="top" wrapText="1"/>
    </xf>
    <xf numFmtId="164" fontId="41" fillId="8" borderId="40" xfId="2" applyNumberFormat="1" applyFont="1" applyFill="1" applyBorder="1" applyAlignment="1">
      <alignment horizontal="right" vertical="top" wrapText="1"/>
    </xf>
    <xf numFmtId="0" fontId="2" fillId="8" borderId="43" xfId="0" applyFont="1" applyFill="1" applyBorder="1" applyAlignment="1">
      <alignment horizontal="right"/>
    </xf>
    <xf numFmtId="165" fontId="2" fillId="8" borderId="27" xfId="15" applyNumberFormat="1" applyFont="1" applyFill="1" applyBorder="1" applyAlignment="1">
      <alignment horizontal="right"/>
    </xf>
    <xf numFmtId="164" fontId="2" fillId="8" borderId="27" xfId="2" applyNumberFormat="1" applyFont="1" applyFill="1" applyBorder="1"/>
    <xf numFmtId="0" fontId="12" fillId="8" borderId="42" xfId="0" applyFont="1" applyFill="1" applyBorder="1" applyAlignment="1"/>
    <xf numFmtId="0" fontId="12" fillId="8" borderId="27" xfId="0" applyFont="1" applyFill="1" applyBorder="1" applyAlignment="1">
      <alignment horizontal="right"/>
    </xf>
    <xf numFmtId="164" fontId="12" fillId="8" borderId="27" xfId="2" applyNumberFormat="1" applyFont="1" applyFill="1" applyBorder="1"/>
    <xf numFmtId="165" fontId="12" fillId="8" borderId="27" xfId="0" applyNumberFormat="1" applyFont="1" applyFill="1" applyBorder="1" applyAlignment="1">
      <alignment horizontal="right"/>
    </xf>
    <xf numFmtId="0" fontId="12" fillId="8" borderId="27" xfId="0" applyFont="1" applyFill="1" applyBorder="1"/>
    <xf numFmtId="165" fontId="2" fillId="8" borderId="27" xfId="0" applyNumberFormat="1" applyFont="1" applyFill="1" applyBorder="1" applyAlignment="1">
      <alignment horizontal="right"/>
    </xf>
    <xf numFmtId="0" fontId="2" fillId="8" borderId="52" xfId="0" applyFont="1" applyFill="1" applyBorder="1" applyAlignment="1">
      <alignment horizontal="right"/>
    </xf>
    <xf numFmtId="165" fontId="2" fillId="8" borderId="18" xfId="0" applyNumberFormat="1" applyFont="1" applyFill="1" applyBorder="1" applyAlignment="1">
      <alignment horizontal="right"/>
    </xf>
    <xf numFmtId="164" fontId="2" fillId="8" borderId="18" xfId="2" applyNumberFormat="1" applyFont="1" applyFill="1" applyBorder="1"/>
    <xf numFmtId="0" fontId="71" fillId="12" borderId="50" xfId="0" applyFont="1" applyFill="1" applyBorder="1" applyAlignment="1">
      <alignment horizontal="center" vertical="center" wrapText="1"/>
    </xf>
    <xf numFmtId="0" fontId="52" fillId="12" borderId="33" xfId="0" applyFont="1" applyFill="1" applyBorder="1" applyAlignment="1">
      <alignment horizontal="center" vertical="top" wrapText="1"/>
    </xf>
    <xf numFmtId="0" fontId="52" fillId="12" borderId="34" xfId="0" applyFont="1" applyFill="1" applyBorder="1" applyAlignment="1">
      <alignment horizontal="center" vertical="top" wrapText="1"/>
    </xf>
    <xf numFmtId="0" fontId="71" fillId="12" borderId="40" xfId="0" applyFont="1" applyFill="1" applyBorder="1" applyAlignment="1">
      <alignment horizontal="center" vertical="center" wrapText="1"/>
    </xf>
    <xf numFmtId="0" fontId="52" fillId="12" borderId="48" xfId="0" applyFont="1" applyFill="1" applyBorder="1" applyAlignment="1">
      <alignment vertical="top" wrapText="1"/>
    </xf>
    <xf numFmtId="0" fontId="52" fillId="12" borderId="50" xfId="0" applyFont="1" applyFill="1" applyBorder="1" applyAlignment="1">
      <alignment vertical="top" wrapText="1"/>
    </xf>
    <xf numFmtId="0" fontId="60" fillId="12" borderId="48" xfId="0" applyFont="1" applyFill="1" applyBorder="1" applyAlignment="1"/>
    <xf numFmtId="0" fontId="60" fillId="12" borderId="80" xfId="0" applyFont="1" applyFill="1" applyBorder="1" applyAlignment="1"/>
    <xf numFmtId="0" fontId="71" fillId="12" borderId="37" xfId="0" applyFont="1" applyFill="1" applyBorder="1" applyAlignment="1">
      <alignment horizontal="center"/>
    </xf>
    <xf numFmtId="0" fontId="20" fillId="0" borderId="18" xfId="0" applyFont="1" applyBorder="1" applyAlignment="1">
      <alignment horizontal="right"/>
    </xf>
    <xf numFmtId="0" fontId="12" fillId="8" borderId="6" xfId="0" applyFont="1" applyFill="1" applyBorder="1" applyAlignment="1">
      <alignment vertical="center" wrapText="1"/>
    </xf>
    <xf numFmtId="0" fontId="63" fillId="8" borderId="6" xfId="0" applyFont="1" applyFill="1" applyBorder="1" applyAlignment="1">
      <alignment vertical="center" wrapText="1"/>
    </xf>
    <xf numFmtId="165" fontId="2" fillId="8" borderId="6" xfId="15" applyNumberFormat="1" applyFont="1" applyFill="1" applyBorder="1" applyAlignment="1">
      <alignment horizontal="center" vertical="center" wrapText="1"/>
    </xf>
    <xf numFmtId="10" fontId="2" fillId="8" borderId="6" xfId="2" applyNumberFormat="1" applyFont="1" applyFill="1" applyBorder="1" applyAlignment="1">
      <alignment horizontal="center" vertical="center" wrapText="1"/>
    </xf>
    <xf numFmtId="10" fontId="2" fillId="8" borderId="4" xfId="2" applyNumberFormat="1" applyFont="1" applyFill="1" applyBorder="1" applyAlignment="1">
      <alignment horizontal="center" vertical="center" wrapText="1"/>
    </xf>
    <xf numFmtId="0" fontId="63" fillId="8" borderId="13" xfId="0" applyFont="1" applyFill="1" applyBorder="1" applyAlignment="1">
      <alignment vertical="center" wrapText="1"/>
    </xf>
    <xf numFmtId="165" fontId="2" fillId="8" borderId="13" xfId="15" applyNumberFormat="1" applyFont="1" applyFill="1" applyBorder="1" applyAlignment="1">
      <alignment horizontal="center" vertical="center" wrapText="1"/>
    </xf>
    <xf numFmtId="10" fontId="2" fillId="8" borderId="13" xfId="2" applyNumberFormat="1" applyFont="1" applyFill="1" applyBorder="1" applyAlignment="1">
      <alignment horizontal="center" vertical="center" wrapText="1"/>
    </xf>
    <xf numFmtId="10" fontId="2" fillId="8" borderId="0" xfId="2" applyNumberFormat="1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vertical="center" wrapText="1"/>
    </xf>
    <xf numFmtId="0" fontId="25" fillId="17" borderId="6" xfId="0" applyFont="1" applyFill="1" applyBorder="1" applyAlignment="1">
      <alignment vertical="center" wrapText="1"/>
    </xf>
    <xf numFmtId="0" fontId="25" fillId="17" borderId="4" xfId="0" applyFont="1" applyFill="1" applyBorder="1" applyAlignment="1">
      <alignment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165" fontId="20" fillId="8" borderId="6" xfId="15" applyNumberFormat="1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165" fontId="20" fillId="8" borderId="16" xfId="15" applyNumberFormat="1" applyFont="1" applyFill="1" applyBorder="1" applyAlignment="1">
      <alignment horizontal="center" vertical="center" wrapText="1"/>
    </xf>
    <xf numFmtId="10" fontId="20" fillId="8" borderId="16" xfId="2" applyNumberFormat="1" applyFont="1" applyFill="1" applyBorder="1" applyAlignment="1">
      <alignment horizontal="center" vertical="center" wrapText="1"/>
    </xf>
    <xf numFmtId="10" fontId="20" fillId="8" borderId="81" xfId="2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indent="4"/>
    </xf>
    <xf numFmtId="0" fontId="53" fillId="17" borderId="1" xfId="0" applyFont="1" applyFill="1" applyBorder="1"/>
    <xf numFmtId="0" fontId="22" fillId="0" borderId="74" xfId="0" applyFont="1" applyBorder="1" applyAlignment="1">
      <alignment horizontal="left" indent="4"/>
    </xf>
    <xf numFmtId="3" fontId="22" fillId="0" borderId="29" xfId="0" applyNumberFormat="1" applyFont="1" applyBorder="1" applyAlignment="1"/>
    <xf numFmtId="166" fontId="73" fillId="0" borderId="0" xfId="0" applyNumberFormat="1" applyFont="1"/>
    <xf numFmtId="0" fontId="22" fillId="8" borderId="43" xfId="0" applyFont="1" applyFill="1" applyBorder="1" applyAlignment="1">
      <alignment horizontal="left" indent="4"/>
    </xf>
    <xf numFmtId="3" fontId="22" fillId="8" borderId="27" xfId="0" applyNumberFormat="1" applyFont="1" applyFill="1" applyBorder="1" applyAlignment="1"/>
    <xf numFmtId="0" fontId="22" fillId="8" borderId="52" xfId="0" applyFont="1" applyFill="1" applyBorder="1" applyAlignment="1">
      <alignment horizontal="left" indent="4"/>
    </xf>
    <xf numFmtId="3" fontId="22" fillId="8" borderId="18" xfId="0" applyNumberFormat="1" applyFont="1" applyFill="1" applyBorder="1" applyAlignment="1"/>
    <xf numFmtId="0" fontId="25" fillId="17" borderId="49" xfId="0" applyFont="1" applyFill="1" applyBorder="1"/>
    <xf numFmtId="0" fontId="25" fillId="17" borderId="17" xfId="0" applyFont="1" applyFill="1" applyBorder="1" applyAlignment="1">
      <alignment horizontal="center" wrapText="1"/>
    </xf>
    <xf numFmtId="0" fontId="25" fillId="17" borderId="2" xfId="0" applyFont="1" applyFill="1" applyBorder="1" applyAlignment="1">
      <alignment horizontal="center" wrapText="1"/>
    </xf>
    <xf numFmtId="0" fontId="25" fillId="17" borderId="2" xfId="0" applyFont="1" applyFill="1" applyBorder="1" applyAlignment="1"/>
    <xf numFmtId="1" fontId="50" fillId="10" borderId="0" xfId="0" applyNumberFormat="1" applyFont="1" applyFill="1" applyBorder="1" applyAlignment="1">
      <alignment horizontal="center"/>
    </xf>
    <xf numFmtId="1" fontId="50" fillId="10" borderId="17" xfId="0" applyNumberFormat="1" applyFont="1" applyFill="1" applyBorder="1" applyAlignment="1">
      <alignment horizontal="center"/>
    </xf>
    <xf numFmtId="1" fontId="50" fillId="10" borderId="7" xfId="0" applyNumberFormat="1" applyFont="1" applyFill="1" applyBorder="1" applyAlignment="1">
      <alignment horizontal="center"/>
    </xf>
    <xf numFmtId="1" fontId="50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74" fillId="8" borderId="85" xfId="8" applyFont="1" applyFill="1" applyBorder="1"/>
    <xf numFmtId="0" fontId="31" fillId="0" borderId="0" xfId="27" applyFont="1" applyFill="1" applyBorder="1" applyAlignment="1"/>
    <xf numFmtId="0" fontId="0" fillId="0" borderId="0" xfId="8" applyFont="1"/>
    <xf numFmtId="0" fontId="42" fillId="10" borderId="98" xfId="8" applyFont="1" applyFill="1" applyBorder="1"/>
    <xf numFmtId="3" fontId="22" fillId="10" borderId="100" xfId="8" applyNumberFormat="1" applyFont="1" applyFill="1" applyBorder="1"/>
    <xf numFmtId="164" fontId="22" fillId="10" borderId="100" xfId="20" applyNumberFormat="1" applyFont="1" applyFill="1" applyBorder="1"/>
    <xf numFmtId="164" fontId="22" fillId="10" borderId="98" xfId="20" applyNumberFormat="1" applyFont="1" applyFill="1" applyBorder="1"/>
    <xf numFmtId="0" fontId="22" fillId="0" borderId="85" xfId="8" applyFont="1" applyFill="1" applyBorder="1"/>
    <xf numFmtId="0" fontId="42" fillId="8" borderId="98" xfId="8" applyFont="1" applyFill="1" applyBorder="1"/>
    <xf numFmtId="3" fontId="22" fillId="0" borderId="99" xfId="8" applyNumberFormat="1" applyFont="1" applyFill="1" applyBorder="1"/>
    <xf numFmtId="164" fontId="22" fillId="0" borderId="99" xfId="20" applyNumberFormat="1" applyFont="1" applyFill="1" applyBorder="1"/>
    <xf numFmtId="164" fontId="22" fillId="0" borderId="2" xfId="20" applyNumberFormat="1" applyFont="1" applyFill="1" applyBorder="1"/>
    <xf numFmtId="0" fontId="22" fillId="8" borderId="67" xfId="8" applyFont="1" applyFill="1" applyBorder="1"/>
    <xf numFmtId="0" fontId="22" fillId="8" borderId="85" xfId="8" applyFont="1" applyFill="1" applyBorder="1"/>
    <xf numFmtId="3" fontId="22" fillId="8" borderId="66" xfId="8" applyNumberFormat="1" applyFont="1" applyFill="1" applyBorder="1"/>
    <xf numFmtId="164" fontId="22" fillId="8" borderId="66" xfId="20" applyNumberFormat="1" applyFont="1" applyFill="1" applyBorder="1"/>
    <xf numFmtId="164" fontId="22" fillId="8" borderId="0" xfId="20" applyNumberFormat="1" applyFont="1" applyFill="1" applyBorder="1"/>
    <xf numFmtId="0" fontId="22" fillId="0" borderId="67" xfId="8" applyFont="1" applyFill="1" applyBorder="1"/>
    <xf numFmtId="3" fontId="22" fillId="0" borderId="66" xfId="8" applyNumberFormat="1" applyFont="1" applyFill="1" applyBorder="1"/>
    <xf numFmtId="164" fontId="22" fillId="0" borderId="66" xfId="20" applyNumberFormat="1" applyFont="1" applyFill="1" applyBorder="1"/>
    <xf numFmtId="164" fontId="22" fillId="0" borderId="0" xfId="20" applyNumberFormat="1" applyFont="1" applyFill="1" applyBorder="1"/>
    <xf numFmtId="0" fontId="0" fillId="0" borderId="0" xfId="8" applyFont="1" applyBorder="1"/>
    <xf numFmtId="3" fontId="42" fillId="10" borderId="100" xfId="8" applyNumberFormat="1" applyFont="1" applyFill="1" applyBorder="1"/>
    <xf numFmtId="164" fontId="42" fillId="10" borderId="100" xfId="20" applyNumberFormat="1" applyFont="1" applyFill="1" applyBorder="1"/>
    <xf numFmtId="164" fontId="42" fillId="10" borderId="9" xfId="20" applyNumberFormat="1" applyFont="1" applyFill="1" applyBorder="1"/>
    <xf numFmtId="0" fontId="12" fillId="0" borderId="0" xfId="8" applyFont="1" applyBorder="1"/>
    <xf numFmtId="3" fontId="0" fillId="0" borderId="66" xfId="0" applyNumberFormat="1" applyFont="1" applyFill="1" applyBorder="1"/>
    <xf numFmtId="164" fontId="0" fillId="0" borderId="66" xfId="2" applyNumberFormat="1" applyFont="1" applyFill="1" applyBorder="1"/>
    <xf numFmtId="164" fontId="0" fillId="0" borderId="0" xfId="2" applyNumberFormat="1" applyFont="1" applyFill="1" applyBorder="1"/>
    <xf numFmtId="3" fontId="0" fillId="8" borderId="66" xfId="0" applyNumberFormat="1" applyFont="1" applyFill="1" applyBorder="1"/>
    <xf numFmtId="164" fontId="0" fillId="8" borderId="66" xfId="2" applyNumberFormat="1" applyFont="1" applyFill="1" applyBorder="1"/>
    <xf numFmtId="164" fontId="0" fillId="8" borderId="0" xfId="2" applyNumberFormat="1" applyFont="1" applyFill="1" applyBorder="1"/>
    <xf numFmtId="3" fontId="12" fillId="10" borderId="100" xfId="0" applyNumberFormat="1" applyFont="1" applyFill="1" applyBorder="1"/>
    <xf numFmtId="164" fontId="12" fillId="10" borderId="100" xfId="2" applyNumberFormat="1" applyFont="1" applyFill="1" applyBorder="1"/>
    <xf numFmtId="164" fontId="12" fillId="10" borderId="9" xfId="2" applyNumberFormat="1" applyFont="1" applyFill="1" applyBorder="1"/>
    <xf numFmtId="0" fontId="42" fillId="10" borderId="85" xfId="8" applyFont="1" applyFill="1" applyBorder="1"/>
    <xf numFmtId="3" fontId="12" fillId="10" borderId="99" xfId="0" applyNumberFormat="1" applyFont="1" applyFill="1" applyBorder="1"/>
    <xf numFmtId="164" fontId="12" fillId="10" borderId="99" xfId="2" applyNumberFormat="1" applyFont="1" applyFill="1" applyBorder="1"/>
    <xf numFmtId="164" fontId="12" fillId="10" borderId="2" xfId="2" applyNumberFormat="1" applyFont="1" applyFill="1" applyBorder="1"/>
    <xf numFmtId="0" fontId="70" fillId="0" borderId="0" xfId="8" applyFont="1"/>
    <xf numFmtId="0" fontId="70" fillId="0" borderId="0" xfId="0" applyFont="1"/>
    <xf numFmtId="0" fontId="61" fillId="17" borderId="8" xfId="0" applyFont="1" applyFill="1" applyBorder="1" applyAlignment="1">
      <alignment horizontal="left" indent="4"/>
    </xf>
    <xf numFmtId="0" fontId="36" fillId="17" borderId="9" xfId="0" applyFont="1" applyFill="1" applyBorder="1"/>
    <xf numFmtId="0" fontId="25" fillId="17" borderId="9" xfId="0" applyFont="1" applyFill="1" applyBorder="1"/>
    <xf numFmtId="0" fontId="49" fillId="17" borderId="9" xfId="0" applyFont="1" applyFill="1" applyBorder="1"/>
    <xf numFmtId="0" fontId="36" fillId="17" borderId="10" xfId="0" applyFont="1" applyFill="1" applyBorder="1"/>
    <xf numFmtId="0" fontId="25" fillId="17" borderId="0" xfId="8" applyFont="1" applyFill="1" applyBorder="1" applyAlignment="1">
      <alignment horizontal="center"/>
    </xf>
    <xf numFmtId="0" fontId="25" fillId="17" borderId="14" xfId="8" applyFont="1" applyFill="1" applyBorder="1" applyAlignment="1">
      <alignment horizontal="center" wrapText="1"/>
    </xf>
    <xf numFmtId="0" fontId="25" fillId="17" borderId="0" xfId="8" applyFont="1" applyFill="1" applyBorder="1" applyAlignment="1">
      <alignment horizontal="center" wrapText="1"/>
    </xf>
    <xf numFmtId="0" fontId="25" fillId="17" borderId="12" xfId="8" applyFont="1" applyFill="1" applyBorder="1" applyAlignment="1">
      <alignment horizontal="center" wrapText="1"/>
    </xf>
    <xf numFmtId="0" fontId="25" fillId="17" borderId="13" xfId="8" applyFont="1" applyFill="1" applyBorder="1" applyAlignment="1">
      <alignment horizontal="center" wrapText="1"/>
    </xf>
    <xf numFmtId="0" fontId="36" fillId="0" borderId="0" xfId="8" applyFont="1"/>
    <xf numFmtId="0" fontId="61" fillId="0" borderId="0" xfId="8" applyFont="1" applyFill="1" applyBorder="1" applyAlignment="1">
      <alignment horizontal="right" wrapText="1"/>
    </xf>
    <xf numFmtId="0" fontId="49" fillId="8" borderId="6" xfId="0" applyFont="1" applyFill="1" applyBorder="1"/>
    <xf numFmtId="0" fontId="69" fillId="8" borderId="14" xfId="0" applyFont="1" applyFill="1" applyBorder="1" applyAlignment="1">
      <alignment wrapText="1"/>
    </xf>
    <xf numFmtId="0" fontId="69" fillId="8" borderId="77" xfId="0" applyFont="1" applyFill="1" applyBorder="1" applyAlignment="1">
      <alignment horizontal="center" wrapText="1"/>
    </xf>
    <xf numFmtId="0" fontId="12" fillId="8" borderId="82" xfId="0" applyFont="1" applyFill="1" applyBorder="1"/>
    <xf numFmtId="165" fontId="0" fillId="8" borderId="27" xfId="15" applyNumberFormat="1" applyFont="1" applyFill="1" applyBorder="1"/>
    <xf numFmtId="165" fontId="0" fillId="8" borderId="46" xfId="15" applyNumberFormat="1" applyFont="1" applyFill="1" applyBorder="1" applyAlignment="1">
      <alignment horizontal="right"/>
    </xf>
    <xf numFmtId="0" fontId="12" fillId="8" borderId="83" xfId="0" applyFont="1" applyFill="1" applyBorder="1"/>
    <xf numFmtId="0" fontId="12" fillId="8" borderId="83" xfId="0" applyFont="1" applyFill="1" applyBorder="1" applyAlignment="1">
      <alignment wrapText="1"/>
    </xf>
    <xf numFmtId="0" fontId="35" fillId="8" borderId="83" xfId="0" applyFont="1" applyFill="1" applyBorder="1"/>
    <xf numFmtId="165" fontId="20" fillId="8" borderId="27" xfId="15" applyNumberFormat="1" applyFont="1" applyFill="1" applyBorder="1"/>
    <xf numFmtId="165" fontId="20" fillId="8" borderId="46" xfId="15" applyNumberFormat="1" applyFont="1" applyFill="1" applyBorder="1" applyAlignment="1">
      <alignment horizontal="right"/>
    </xf>
    <xf numFmtId="0" fontId="12" fillId="8" borderId="84" xfId="0" applyFont="1" applyFill="1" applyBorder="1"/>
    <xf numFmtId="165" fontId="0" fillId="8" borderId="18" xfId="15" applyNumberFormat="1" applyFont="1" applyFill="1" applyBorder="1"/>
    <xf numFmtId="165" fontId="0" fillId="8" borderId="76" xfId="15" applyNumberFormat="1" applyFont="1" applyFill="1" applyBorder="1" applyAlignment="1">
      <alignment horizontal="right"/>
    </xf>
    <xf numFmtId="0" fontId="24" fillId="0" borderId="59" xfId="0" applyFont="1" applyFill="1" applyBorder="1"/>
    <xf numFmtId="0" fontId="75" fillId="0" borderId="57" xfId="0" applyFont="1" applyFill="1" applyBorder="1"/>
    <xf numFmtId="165" fontId="0" fillId="0" borderId="58" xfId="15" applyNumberFormat="1" applyFont="1" applyBorder="1" applyAlignment="1">
      <alignment horizontal="center" vertical="center" wrapText="1"/>
    </xf>
    <xf numFmtId="0" fontId="0" fillId="0" borderId="58" xfId="15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3" fontId="0" fillId="0" borderId="58" xfId="15" applyNumberFormat="1" applyFont="1" applyBorder="1" applyAlignment="1">
      <alignment horizontal="center"/>
    </xf>
    <xf numFmtId="165" fontId="0" fillId="0" borderId="58" xfId="15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65" fontId="0" fillId="0" borderId="58" xfId="15" applyNumberFormat="1" applyFont="1" applyBorder="1"/>
    <xf numFmtId="0" fontId="0" fillId="0" borderId="58" xfId="0" applyFont="1" applyBorder="1"/>
    <xf numFmtId="0" fontId="76" fillId="4" borderId="3" xfId="0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vertical="center" wrapText="1"/>
    </xf>
    <xf numFmtId="0" fontId="49" fillId="17" borderId="10" xfId="0" applyFont="1" applyFill="1" applyBorder="1" applyAlignment="1">
      <alignment vertical="center" wrapText="1"/>
    </xf>
    <xf numFmtId="0" fontId="39" fillId="4" borderId="8" xfId="0" applyFont="1" applyFill="1" applyBorder="1" applyAlignment="1">
      <alignment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75" fillId="8" borderId="57" xfId="0" applyFont="1" applyFill="1" applyBorder="1"/>
    <xf numFmtId="165" fontId="0" fillId="8" borderId="58" xfId="15" applyNumberFormat="1" applyFont="1" applyFill="1" applyBorder="1" applyAlignment="1">
      <alignment horizontal="center" vertical="center" wrapText="1"/>
    </xf>
    <xf numFmtId="10" fontId="0" fillId="8" borderId="58" xfId="2" applyNumberFormat="1" applyFont="1" applyFill="1" applyBorder="1" applyAlignment="1">
      <alignment horizontal="center" vertical="center" wrapText="1"/>
    </xf>
    <xf numFmtId="0" fontId="0" fillId="8" borderId="58" xfId="15" applyNumberFormat="1" applyFont="1" applyFill="1" applyBorder="1" applyAlignment="1">
      <alignment horizontal="center"/>
    </xf>
    <xf numFmtId="10" fontId="0" fillId="8" borderId="58" xfId="2" applyNumberFormat="1" applyFont="1" applyFill="1" applyBorder="1" applyAlignment="1">
      <alignment horizontal="center"/>
    </xf>
    <xf numFmtId="165" fontId="0" fillId="8" borderId="58" xfId="15" applyNumberFormat="1" applyFont="1" applyFill="1" applyBorder="1" applyAlignment="1">
      <alignment horizontal="center"/>
    </xf>
    <xf numFmtId="10" fontId="0" fillId="8" borderId="60" xfId="2" applyNumberFormat="1" applyFont="1" applyFill="1" applyBorder="1" applyAlignment="1">
      <alignment horizontal="center"/>
    </xf>
    <xf numFmtId="165" fontId="0" fillId="8" borderId="58" xfId="15" applyNumberFormat="1" applyFont="1" applyFill="1" applyBorder="1"/>
    <xf numFmtId="10" fontId="0" fillId="8" borderId="58" xfId="2" applyNumberFormat="1" applyFont="1" applyFill="1" applyBorder="1"/>
    <xf numFmtId="0" fontId="0" fillId="8" borderId="5" xfId="0" applyFont="1" applyFill="1" applyBorder="1"/>
    <xf numFmtId="165" fontId="0" fillId="8" borderId="5" xfId="15" applyNumberFormat="1" applyFont="1" applyFill="1" applyBorder="1" applyAlignment="1">
      <alignment horizontal="center" vertical="center" wrapText="1"/>
    </xf>
    <xf numFmtId="10" fontId="0" fillId="8" borderId="14" xfId="2" applyNumberFormat="1" applyFont="1" applyFill="1" applyBorder="1" applyAlignment="1">
      <alignment horizontal="center" vertical="center" wrapText="1"/>
    </xf>
    <xf numFmtId="0" fontId="0" fillId="8" borderId="14" xfId="15" applyNumberFormat="1" applyFont="1" applyFill="1" applyBorder="1" applyAlignment="1">
      <alignment horizontal="center"/>
    </xf>
    <xf numFmtId="10" fontId="0" fillId="8" borderId="14" xfId="2" applyNumberFormat="1" applyFont="1" applyFill="1" applyBorder="1" applyAlignment="1">
      <alignment horizontal="center"/>
    </xf>
    <xf numFmtId="165" fontId="0" fillId="8" borderId="14" xfId="15" applyNumberFormat="1" applyFont="1" applyFill="1" applyBorder="1" applyAlignment="1">
      <alignment horizontal="center"/>
    </xf>
    <xf numFmtId="10" fontId="0" fillId="8" borderId="12" xfId="2" applyNumberFormat="1" applyFont="1" applyFill="1" applyBorder="1" applyAlignment="1">
      <alignment horizontal="center"/>
    </xf>
    <xf numFmtId="165" fontId="0" fillId="8" borderId="14" xfId="15" applyNumberFormat="1" applyFont="1" applyFill="1" applyBorder="1"/>
    <xf numFmtId="10" fontId="0" fillId="8" borderId="14" xfId="2" applyNumberFormat="1" applyFont="1" applyFill="1" applyBorder="1"/>
    <xf numFmtId="0" fontId="0" fillId="8" borderId="17" xfId="0" applyFont="1" applyFill="1" applyBorder="1"/>
    <xf numFmtId="165" fontId="0" fillId="8" borderId="17" xfId="15" applyNumberFormat="1" applyFont="1" applyFill="1" applyBorder="1" applyAlignment="1">
      <alignment horizontal="center" vertical="center" wrapText="1"/>
    </xf>
    <xf numFmtId="10" fontId="0" fillId="8" borderId="17" xfId="2" applyNumberFormat="1" applyFont="1" applyFill="1" applyBorder="1" applyAlignment="1">
      <alignment horizontal="center" vertical="center" wrapText="1"/>
    </xf>
    <xf numFmtId="0" fontId="0" fillId="8" borderId="17" xfId="15" applyNumberFormat="1" applyFont="1" applyFill="1" applyBorder="1" applyAlignment="1">
      <alignment horizontal="center"/>
    </xf>
    <xf numFmtId="10" fontId="0" fillId="8" borderId="17" xfId="2" applyNumberFormat="1" applyFont="1" applyFill="1" applyBorder="1" applyAlignment="1">
      <alignment horizontal="center"/>
    </xf>
    <xf numFmtId="165" fontId="0" fillId="8" borderId="17" xfId="15" applyNumberFormat="1" applyFont="1" applyFill="1" applyBorder="1" applyAlignment="1">
      <alignment horizontal="center"/>
    </xf>
    <xf numFmtId="165" fontId="0" fillId="8" borderId="17" xfId="15" applyNumberFormat="1" applyFont="1" applyFill="1" applyBorder="1"/>
    <xf numFmtId="10" fontId="0" fillId="8" borderId="17" xfId="2" applyNumberFormat="1" applyFont="1" applyFill="1" applyBorder="1"/>
    <xf numFmtId="165" fontId="0" fillId="8" borderId="7" xfId="15" applyNumberFormat="1" applyFont="1" applyFill="1" applyBorder="1" applyAlignment="1">
      <alignment horizontal="center" vertical="center" wrapText="1"/>
    </xf>
    <xf numFmtId="0" fontId="75" fillId="8" borderId="61" xfId="0" applyFont="1" applyFill="1" applyBorder="1"/>
    <xf numFmtId="165" fontId="0" fillId="8" borderId="62" xfId="15" applyNumberFormat="1" applyFont="1" applyFill="1" applyBorder="1" applyAlignment="1">
      <alignment horizontal="center" vertical="center" wrapText="1"/>
    </xf>
    <xf numFmtId="10" fontId="0" fillId="8" borderId="62" xfId="2" applyNumberFormat="1" applyFont="1" applyFill="1" applyBorder="1" applyAlignment="1">
      <alignment horizontal="center" vertical="center" wrapText="1"/>
    </xf>
    <xf numFmtId="0" fontId="0" fillId="8" borderId="62" xfId="15" applyNumberFormat="1" applyFont="1" applyFill="1" applyBorder="1" applyAlignment="1">
      <alignment horizontal="center"/>
    </xf>
    <xf numFmtId="10" fontId="0" fillId="8" borderId="62" xfId="2" applyNumberFormat="1" applyFont="1" applyFill="1" applyBorder="1" applyAlignment="1">
      <alignment horizontal="center"/>
    </xf>
    <xf numFmtId="3" fontId="0" fillId="8" borderId="62" xfId="15" applyNumberFormat="1" applyFont="1" applyFill="1" applyBorder="1" applyAlignment="1">
      <alignment horizontal="center"/>
    </xf>
    <xf numFmtId="165" fontId="0" fillId="8" borderId="62" xfId="15" applyNumberFormat="1" applyFont="1" applyFill="1" applyBorder="1" applyAlignment="1">
      <alignment horizontal="center"/>
    </xf>
    <xf numFmtId="165" fontId="0" fillId="8" borderId="62" xfId="15" applyNumberFormat="1" applyFont="1" applyFill="1" applyBorder="1"/>
    <xf numFmtId="10" fontId="0" fillId="8" borderId="62" xfId="2" applyNumberFormat="1" applyFont="1" applyFill="1" applyBorder="1"/>
    <xf numFmtId="0" fontId="12" fillId="8" borderId="17" xfId="15" applyNumberFormat="1" applyFont="1" applyFill="1" applyBorder="1" applyAlignment="1">
      <alignment horizontal="center"/>
    </xf>
    <xf numFmtId="0" fontId="0" fillId="8" borderId="7" xfId="0" applyFont="1" applyFill="1" applyBorder="1"/>
    <xf numFmtId="165" fontId="0" fillId="8" borderId="14" xfId="15" applyNumberFormat="1" applyFont="1" applyFill="1" applyBorder="1" applyAlignment="1">
      <alignment horizontal="center" vertical="center" wrapText="1"/>
    </xf>
    <xf numFmtId="3" fontId="0" fillId="8" borderId="14" xfId="15" applyNumberFormat="1" applyFont="1" applyFill="1" applyBorder="1" applyAlignment="1">
      <alignment horizontal="center"/>
    </xf>
    <xf numFmtId="0" fontId="75" fillId="8" borderId="56" xfId="0" applyFont="1" applyFill="1" applyBorder="1"/>
    <xf numFmtId="165" fontId="0" fillId="8" borderId="56" xfId="15" applyNumberFormat="1" applyFont="1" applyFill="1" applyBorder="1" applyAlignment="1">
      <alignment horizontal="center" vertical="center" wrapText="1"/>
    </xf>
    <xf numFmtId="10" fontId="0" fillId="8" borderId="56" xfId="2" applyNumberFormat="1" applyFont="1" applyFill="1" applyBorder="1" applyAlignment="1">
      <alignment horizontal="center" vertical="center" wrapText="1"/>
    </xf>
    <xf numFmtId="0" fontId="0" fillId="8" borderId="56" xfId="15" applyNumberFormat="1" applyFont="1" applyFill="1" applyBorder="1" applyAlignment="1">
      <alignment horizontal="center"/>
    </xf>
    <xf numFmtId="10" fontId="0" fillId="8" borderId="56" xfId="2" applyNumberFormat="1" applyFont="1" applyFill="1" applyBorder="1" applyAlignment="1">
      <alignment horizontal="center"/>
    </xf>
    <xf numFmtId="3" fontId="0" fillId="8" borderId="56" xfId="15" applyNumberFormat="1" applyFont="1" applyFill="1" applyBorder="1" applyAlignment="1">
      <alignment horizontal="center"/>
    </xf>
    <xf numFmtId="165" fontId="0" fillId="8" borderId="56" xfId="15" applyNumberFormat="1" applyFont="1" applyFill="1" applyBorder="1" applyAlignment="1">
      <alignment horizontal="center"/>
    </xf>
    <xf numFmtId="165" fontId="0" fillId="8" borderId="56" xfId="15" applyNumberFormat="1" applyFont="1" applyFill="1" applyBorder="1"/>
    <xf numFmtId="10" fontId="0" fillId="8" borderId="56" xfId="2" applyNumberFormat="1" applyFont="1" applyFill="1" applyBorder="1"/>
    <xf numFmtId="165" fontId="0" fillId="8" borderId="7" xfId="15" applyNumberFormat="1" applyFont="1" applyFill="1" applyBorder="1" applyAlignment="1">
      <alignment horizontal="center"/>
    </xf>
    <xf numFmtId="10" fontId="0" fillId="8" borderId="7" xfId="2" applyNumberFormat="1" applyFont="1" applyFill="1" applyBorder="1" applyAlignment="1">
      <alignment horizontal="center" vertical="center" wrapText="1"/>
    </xf>
    <xf numFmtId="0" fontId="0" fillId="8" borderId="7" xfId="15" applyNumberFormat="1" applyFont="1" applyFill="1" applyBorder="1" applyAlignment="1">
      <alignment horizontal="center"/>
    </xf>
    <xf numFmtId="10" fontId="0" fillId="8" borderId="7" xfId="2" applyNumberFormat="1" applyFont="1" applyFill="1" applyBorder="1" applyAlignment="1">
      <alignment horizontal="center"/>
    </xf>
    <xf numFmtId="10" fontId="0" fillId="8" borderId="7" xfId="2" applyNumberFormat="1" applyFont="1" applyFill="1" applyBorder="1"/>
    <xf numFmtId="0" fontId="76" fillId="4" borderId="14" xfId="0" applyFont="1" applyFill="1" applyBorder="1" applyAlignment="1">
      <alignment vertical="center" wrapText="1"/>
    </xf>
    <xf numFmtId="0" fontId="45" fillId="17" borderId="0" xfId="0" applyFont="1" applyFill="1" applyBorder="1" applyAlignment="1">
      <alignment wrapText="1"/>
    </xf>
    <xf numFmtId="0" fontId="0" fillId="8" borderId="74" xfId="0" applyFont="1" applyFill="1" applyBorder="1"/>
    <xf numFmtId="0" fontId="0" fillId="8" borderId="73" xfId="0" applyFont="1" applyFill="1" applyBorder="1"/>
    <xf numFmtId="0" fontId="45" fillId="17" borderId="2" xfId="0" applyFont="1" applyFill="1" applyBorder="1" applyAlignment="1">
      <alignment wrapText="1"/>
    </xf>
    <xf numFmtId="0" fontId="0" fillId="0" borderId="52" xfId="0" applyFont="1" applyBorder="1"/>
    <xf numFmtId="0" fontId="0" fillId="0" borderId="18" xfId="0" applyFont="1" applyBorder="1"/>
    <xf numFmtId="0" fontId="0" fillId="0" borderId="76" xfId="0" applyFont="1" applyBorder="1"/>
    <xf numFmtId="0" fontId="0" fillId="8" borderId="29" xfId="0" applyNumberFormat="1" applyFont="1" applyFill="1" applyBorder="1"/>
    <xf numFmtId="0" fontId="0" fillId="8" borderId="73" xfId="0" applyNumberFormat="1" applyFont="1" applyFill="1" applyBorder="1"/>
    <xf numFmtId="0" fontId="0" fillId="8" borderId="27" xfId="0" applyNumberFormat="1" applyFont="1" applyFill="1" applyBorder="1"/>
    <xf numFmtId="0" fontId="0" fillId="8" borderId="46" xfId="0" applyNumberFormat="1" applyFont="1" applyFill="1" applyBorder="1"/>
    <xf numFmtId="0" fontId="45" fillId="17" borderId="0" xfId="0" applyFont="1" applyFill="1" applyBorder="1"/>
    <xf numFmtId="0" fontId="45" fillId="17" borderId="0" xfId="0" applyFont="1" applyFill="1" applyBorder="1" applyAlignment="1">
      <alignment horizontal="center" wrapText="1"/>
    </xf>
    <xf numFmtId="0" fontId="0" fillId="8" borderId="85" xfId="0" applyFont="1" applyFill="1" applyBorder="1"/>
    <xf numFmtId="0" fontId="0" fillId="8" borderId="18" xfId="0" applyFont="1" applyFill="1" applyBorder="1"/>
    <xf numFmtId="0" fontId="0" fillId="8" borderId="18" xfId="0" applyNumberFormat="1" applyFont="1" applyFill="1" applyBorder="1"/>
    <xf numFmtId="0" fontId="0" fillId="8" borderId="76" xfId="0" applyNumberFormat="1" applyFont="1" applyFill="1" applyBorder="1"/>
    <xf numFmtId="0" fontId="45" fillId="17" borderId="86" xfId="0" applyFont="1" applyFill="1" applyBorder="1" applyAlignment="1">
      <alignment horizontal="center"/>
    </xf>
    <xf numFmtId="0" fontId="45" fillId="17" borderId="87" xfId="0" applyNumberFormat="1" applyFont="1" applyFill="1" applyBorder="1" applyAlignment="1">
      <alignment horizontal="center"/>
    </xf>
    <xf numFmtId="0" fontId="45" fillId="17" borderId="88" xfId="0" applyNumberFormat="1" applyFont="1" applyFill="1" applyBorder="1" applyAlignment="1">
      <alignment horizontal="center"/>
    </xf>
    <xf numFmtId="0" fontId="25" fillId="17" borderId="0" xfId="0" applyFont="1" applyFill="1" applyBorder="1"/>
    <xf numFmtId="0" fontId="25" fillId="17" borderId="0" xfId="0" applyFont="1" applyFill="1" applyBorder="1" applyAlignment="1">
      <alignment horizontal="center"/>
    </xf>
    <xf numFmtId="0" fontId="38" fillId="4" borderId="4" xfId="0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58" fillId="0" borderId="0" xfId="0" applyFont="1"/>
    <xf numFmtId="49" fontId="0" fillId="0" borderId="0" xfId="0" applyNumberFormat="1" applyFont="1" applyAlignment="1">
      <alignment vertical="top"/>
    </xf>
    <xf numFmtId="49" fontId="0" fillId="8" borderId="43" xfId="0" applyNumberFormat="1" applyFont="1" applyFill="1" applyBorder="1" applyAlignment="1">
      <alignment vertical="top"/>
    </xf>
    <xf numFmtId="49" fontId="0" fillId="8" borderId="27" xfId="0" applyNumberFormat="1" applyFont="1" applyFill="1" applyBorder="1" applyAlignment="1">
      <alignment vertical="top"/>
    </xf>
    <xf numFmtId="0" fontId="0" fillId="8" borderId="27" xfId="0" applyNumberFormat="1" applyFont="1" applyFill="1" applyBorder="1" applyAlignment="1">
      <alignment vertical="top"/>
    </xf>
    <xf numFmtId="167" fontId="0" fillId="8" borderId="27" xfId="0" applyNumberFormat="1" applyFont="1" applyFill="1" applyBorder="1" applyAlignment="1">
      <alignment vertical="top"/>
    </xf>
    <xf numFmtId="49" fontId="0" fillId="8" borderId="46" xfId="0" applyNumberFormat="1" applyFont="1" applyFill="1" applyBorder="1" applyAlignment="1">
      <alignment vertical="top"/>
    </xf>
    <xf numFmtId="0" fontId="20" fillId="8" borderId="27" xfId="0" applyFont="1" applyFill="1" applyBorder="1"/>
    <xf numFmtId="49" fontId="0" fillId="8" borderId="52" xfId="0" applyNumberFormat="1" applyFont="1" applyFill="1" applyBorder="1" applyAlignment="1">
      <alignment vertical="top"/>
    </xf>
    <xf numFmtId="49" fontId="0" fillId="8" borderId="18" xfId="0" applyNumberFormat="1" applyFont="1" applyFill="1" applyBorder="1" applyAlignment="1">
      <alignment vertical="top"/>
    </xf>
    <xf numFmtId="0" fontId="0" fillId="8" borderId="18" xfId="0" applyNumberFormat="1" applyFont="1" applyFill="1" applyBorder="1" applyAlignment="1">
      <alignment vertical="top"/>
    </xf>
    <xf numFmtId="167" fontId="0" fillId="8" borderId="18" xfId="0" applyNumberFormat="1" applyFont="1" applyFill="1" applyBorder="1" applyAlignment="1">
      <alignment vertical="top"/>
    </xf>
    <xf numFmtId="0" fontId="20" fillId="8" borderId="18" xfId="0" applyFont="1" applyFill="1" applyBorder="1"/>
    <xf numFmtId="49" fontId="0" fillId="8" borderId="76" xfId="0" applyNumberFormat="1" applyFont="1" applyFill="1" applyBorder="1" applyAlignment="1">
      <alignment vertical="top"/>
    </xf>
    <xf numFmtId="0" fontId="0" fillId="8" borderId="46" xfId="0" applyNumberFormat="1" applyFont="1" applyFill="1" applyBorder="1" applyAlignment="1">
      <alignment vertical="top"/>
    </xf>
    <xf numFmtId="0" fontId="0" fillId="8" borderId="76" xfId="0" applyNumberFormat="1" applyFont="1" applyFill="1" applyBorder="1" applyAlignment="1">
      <alignment vertical="top"/>
    </xf>
    <xf numFmtId="0" fontId="72" fillId="4" borderId="4" xfId="0" applyFont="1" applyFill="1" applyBorder="1" applyAlignment="1">
      <alignment vertical="center" wrapText="1"/>
    </xf>
    <xf numFmtId="0" fontId="25" fillId="17" borderId="50" xfId="0" applyNumberFormat="1" applyFont="1" applyFill="1" applyBorder="1" applyAlignment="1">
      <alignment horizontal="center" vertical="top" wrapText="1"/>
    </xf>
    <xf numFmtId="0" fontId="25" fillId="17" borderId="40" xfId="0" applyNumberFormat="1" applyFont="1" applyFill="1" applyBorder="1" applyAlignment="1">
      <alignment horizontal="center" vertical="top" wrapText="1"/>
    </xf>
    <xf numFmtId="0" fontId="25" fillId="17" borderId="48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57" fillId="4" borderId="4" xfId="0" applyFont="1" applyFill="1" applyBorder="1" applyAlignment="1">
      <alignment horizontal="center" vertical="center" wrapText="1"/>
    </xf>
    <xf numFmtId="0" fontId="53" fillId="17" borderId="9" xfId="0" applyFont="1" applyFill="1" applyBorder="1" applyAlignment="1">
      <alignment horizontal="center"/>
    </xf>
    <xf numFmtId="0" fontId="30" fillId="0" borderId="0" xfId="0" applyFont="1" applyAlignment="1"/>
    <xf numFmtId="0" fontId="45" fillId="17" borderId="0" xfId="0" applyFont="1" applyFill="1" applyAlignment="1"/>
    <xf numFmtId="0" fontId="46" fillId="17" borderId="0" xfId="0" applyFont="1" applyFill="1" applyAlignment="1"/>
    <xf numFmtId="0" fontId="38" fillId="4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8" fillId="0" borderId="0" xfId="29" applyFont="1"/>
    <xf numFmtId="0" fontId="79" fillId="9" borderId="18" xfId="3" applyFont="1" applyFill="1" applyBorder="1" applyAlignment="1"/>
    <xf numFmtId="0" fontId="1" fillId="0" borderId="0" xfId="1" applyFont="1" applyBorder="1" applyAlignment="1"/>
    <xf numFmtId="0" fontId="0" fillId="0" borderId="0" xfId="0" applyFont="1" applyBorder="1" applyAlignment="1"/>
    <xf numFmtId="0" fontId="20" fillId="8" borderId="43" xfId="0" applyFont="1" applyFill="1" applyBorder="1"/>
    <xf numFmtId="0" fontId="80" fillId="8" borderId="52" xfId="6" quotePrefix="1" applyNumberFormat="1" applyFont="1" applyFill="1" applyBorder="1"/>
    <xf numFmtId="0" fontId="34" fillId="0" borderId="17" xfId="0" applyFont="1" applyBorder="1" applyAlignment="1">
      <alignment vertical="center"/>
    </xf>
    <xf numFmtId="0" fontId="58" fillId="0" borderId="95" xfId="27" applyFont="1" applyBorder="1"/>
    <xf numFmtId="0" fontId="20" fillId="11" borderId="24" xfId="0" applyFont="1" applyFill="1" applyBorder="1" applyAlignment="1">
      <alignment horizontal="left" vertical="top" wrapText="1"/>
    </xf>
    <xf numFmtId="0" fontId="31" fillId="0" borderId="0" xfId="27" applyFont="1" applyAlignment="1">
      <alignment horizontal="left" vertical="top"/>
    </xf>
    <xf numFmtId="0" fontId="51" fillId="19" borderId="79" xfId="0" applyFont="1" applyFill="1" applyBorder="1" applyAlignment="1">
      <alignment horizontal="center" vertical="center" wrapText="1"/>
    </xf>
    <xf numFmtId="0" fontId="81" fillId="19" borderId="97" xfId="0" applyFont="1" applyFill="1" applyBorder="1" applyAlignment="1">
      <alignment horizontal="left" vertical="top" wrapText="1"/>
    </xf>
    <xf numFmtId="0" fontId="82" fillId="19" borderId="25" xfId="0" applyFont="1" applyFill="1" applyBorder="1" applyAlignment="1">
      <alignment horizontal="center" vertical="center" wrapText="1"/>
    </xf>
    <xf numFmtId="0" fontId="81" fillId="19" borderId="26" xfId="0" applyFont="1" applyFill="1" applyBorder="1" applyAlignment="1">
      <alignment horizontal="left" vertical="top" wrapText="1"/>
    </xf>
    <xf numFmtId="0" fontId="83" fillId="0" borderId="0" xfId="6" applyFont="1"/>
    <xf numFmtId="0" fontId="20" fillId="0" borderId="58" xfId="0" applyFont="1" applyBorder="1" applyAlignment="1">
      <alignment horizontal="center" vertical="center" wrapText="1"/>
    </xf>
    <xf numFmtId="0" fontId="35" fillId="17" borderId="18" xfId="0" applyFont="1" applyFill="1" applyBorder="1"/>
    <xf numFmtId="0" fontId="35" fillId="17" borderId="18" xfId="0" applyFont="1" applyFill="1" applyBorder="1" applyAlignment="1">
      <alignment horizontal="center" wrapText="1"/>
    </xf>
    <xf numFmtId="0" fontId="35" fillId="17" borderId="52" xfId="0" applyFont="1" applyFill="1" applyBorder="1"/>
    <xf numFmtId="0" fontId="35" fillId="17" borderId="76" xfId="0" applyFont="1" applyFill="1" applyBorder="1" applyAlignment="1">
      <alignment horizontal="center" wrapText="1"/>
    </xf>
    <xf numFmtId="0" fontId="35" fillId="17" borderId="50" xfId="0" applyFont="1" applyFill="1" applyBorder="1"/>
    <xf numFmtId="0" fontId="35" fillId="17" borderId="40" xfId="0" applyFont="1" applyFill="1" applyBorder="1"/>
    <xf numFmtId="0" fontId="20" fillId="8" borderId="27" xfId="0" applyNumberFormat="1" applyFont="1" applyFill="1" applyBorder="1"/>
    <xf numFmtId="0" fontId="84" fillId="17" borderId="0" xfId="0" applyFont="1" applyFill="1" applyBorder="1"/>
    <xf numFmtId="0" fontId="84" fillId="17" borderId="0" xfId="0" applyNumberFormat="1" applyFont="1" applyFill="1" applyBorder="1"/>
    <xf numFmtId="0" fontId="53" fillId="17" borderId="87" xfId="0" applyFont="1" applyFill="1" applyBorder="1" applyAlignment="1">
      <alignment horizontal="center"/>
    </xf>
    <xf numFmtId="0" fontId="42" fillId="0" borderId="6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0" fontId="36" fillId="8" borderId="6" xfId="0" applyFont="1" applyFill="1" applyBorder="1" applyAlignment="1">
      <alignment vertical="center" wrapText="1"/>
    </xf>
    <xf numFmtId="0" fontId="85" fillId="8" borderId="8" xfId="0" applyFont="1" applyFill="1" applyBorder="1" applyAlignment="1">
      <alignment vertical="center" wrapText="1"/>
    </xf>
    <xf numFmtId="0" fontId="36" fillId="8" borderId="4" xfId="0" applyFont="1" applyFill="1" applyBorder="1" applyAlignment="1">
      <alignment vertical="center" wrapText="1"/>
    </xf>
    <xf numFmtId="3" fontId="36" fillId="8" borderId="4" xfId="0" applyNumberFormat="1" applyFont="1" applyFill="1" applyBorder="1" applyAlignment="1">
      <alignment vertical="center" wrapText="1"/>
    </xf>
    <xf numFmtId="0" fontId="86" fillId="8" borderId="8" xfId="0" applyFont="1" applyFill="1" applyBorder="1" applyAlignment="1">
      <alignment vertical="center" wrapText="1"/>
    </xf>
    <xf numFmtId="0" fontId="36" fillId="8" borderId="13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vertical="center" wrapText="1"/>
    </xf>
    <xf numFmtId="0" fontId="85" fillId="0" borderId="1" xfId="0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 wrapText="1"/>
    </xf>
    <xf numFmtId="0" fontId="49" fillId="8" borderId="6" xfId="0" applyFont="1" applyFill="1" applyBorder="1" applyAlignment="1">
      <alignment vertical="center" wrapText="1"/>
    </xf>
    <xf numFmtId="0" fontId="0" fillId="8" borderId="55" xfId="0" applyFont="1" applyFill="1" applyBorder="1"/>
    <xf numFmtId="0" fontId="0" fillId="8" borderId="54" xfId="0" applyFont="1" applyFill="1" applyBorder="1"/>
    <xf numFmtId="0" fontId="57" fillId="4" borderId="6" xfId="0" applyFont="1" applyFill="1" applyBorder="1" applyAlignment="1">
      <alignment horizontal="center" vertical="center" wrapText="1"/>
    </xf>
    <xf numFmtId="0" fontId="63" fillId="7" borderId="6" xfId="0" applyFont="1" applyFill="1" applyBorder="1" applyAlignment="1">
      <alignment vertical="center" wrapText="1"/>
    </xf>
    <xf numFmtId="0" fontId="63" fillId="7" borderId="6" xfId="0" applyFont="1" applyFill="1" applyBorder="1" applyAlignment="1">
      <alignment horizontal="center" vertical="center" wrapText="1"/>
    </xf>
    <xf numFmtId="0" fontId="63" fillId="7" borderId="4" xfId="0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vertical="center" wrapText="1"/>
    </xf>
    <xf numFmtId="0" fontId="63" fillId="10" borderId="13" xfId="0" applyFont="1" applyFill="1" applyBorder="1" applyAlignment="1">
      <alignment horizontal="center" vertical="center" wrapText="1"/>
    </xf>
    <xf numFmtId="0" fontId="63" fillId="1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5" fillId="8" borderId="6" xfId="0" applyFont="1" applyFill="1" applyBorder="1" applyAlignment="1">
      <alignment horizontal="center"/>
    </xf>
    <xf numFmtId="0" fontId="88" fillId="8" borderId="5" xfId="0" applyFont="1" applyFill="1" applyBorder="1" applyAlignment="1">
      <alignment horizontal="center"/>
    </xf>
    <xf numFmtId="0" fontId="88" fillId="8" borderId="3" xfId="0" applyFont="1" applyFill="1" applyBorder="1" applyAlignment="1">
      <alignment horizontal="center"/>
    </xf>
    <xf numFmtId="0" fontId="0" fillId="8" borderId="89" xfId="0" applyFont="1" applyFill="1" applyBorder="1"/>
    <xf numFmtId="0" fontId="0" fillId="8" borderId="91" xfId="0" applyFont="1" applyFill="1" applyBorder="1"/>
    <xf numFmtId="0" fontId="0" fillId="8" borderId="90" xfId="0" applyFont="1" applyFill="1" applyBorder="1"/>
    <xf numFmtId="0" fontId="0" fillId="8" borderId="92" xfId="0" applyFont="1" applyFill="1" applyBorder="1"/>
    <xf numFmtId="0" fontId="20" fillId="8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93" xfId="0" applyFont="1" applyFill="1" applyBorder="1"/>
    <xf numFmtId="0" fontId="0" fillId="8" borderId="68" xfId="0" applyFont="1" applyFill="1" applyBorder="1"/>
    <xf numFmtId="0" fontId="0" fillId="8" borderId="94" xfId="0" applyFont="1" applyFill="1" applyBorder="1"/>
    <xf numFmtId="0" fontId="31" fillId="0" borderId="0" xfId="27" applyFont="1" applyBorder="1"/>
    <xf numFmtId="0" fontId="89" fillId="8" borderId="101" xfId="0" applyFont="1" applyFill="1" applyBorder="1"/>
    <xf numFmtId="0" fontId="20" fillId="8" borderId="69" xfId="0" applyFont="1" applyFill="1" applyBorder="1" applyAlignment="1">
      <alignment wrapText="1"/>
    </xf>
    <xf numFmtId="0" fontId="20" fillId="8" borderId="102" xfId="0" applyFont="1" applyFill="1" applyBorder="1" applyAlignment="1">
      <alignment wrapText="1"/>
    </xf>
    <xf numFmtId="0" fontId="0" fillId="8" borderId="0" xfId="0" applyFont="1" applyFill="1" applyBorder="1"/>
    <xf numFmtId="0" fontId="48" fillId="11" borderId="79" xfId="1" applyFont="1" applyFill="1" applyBorder="1" applyAlignment="1">
      <alignment horizontal="left" vertical="top" wrapText="1"/>
    </xf>
    <xf numFmtId="0" fontId="48" fillId="11" borderId="25" xfId="1" applyFont="1" applyFill="1" applyBorder="1" applyAlignment="1">
      <alignment horizontal="left" vertical="top" wrapText="1"/>
    </xf>
    <xf numFmtId="0" fontId="48" fillId="11" borderId="25" xfId="1" applyNumberFormat="1" applyFont="1" applyFill="1" applyBorder="1" applyAlignment="1">
      <alignment horizontal="left" vertical="top" wrapText="1"/>
    </xf>
    <xf numFmtId="0" fontId="2" fillId="19" borderId="27" xfId="0" applyFont="1" applyFill="1" applyBorder="1"/>
    <xf numFmtId="0" fontId="2" fillId="0" borderId="0" xfId="0" applyFont="1" applyAlignment="1">
      <alignment vertical="center"/>
    </xf>
    <xf numFmtId="0" fontId="90" fillId="0" borderId="13" xfId="1" applyFont="1" applyBorder="1" applyAlignment="1">
      <alignment vertical="center" wrapText="1"/>
    </xf>
    <xf numFmtId="165" fontId="91" fillId="0" borderId="13" xfId="15" applyNumberFormat="1" applyFont="1" applyBorder="1" applyAlignment="1">
      <alignment horizontal="center" vertical="center" wrapText="1"/>
    </xf>
    <xf numFmtId="10" fontId="91" fillId="0" borderId="13" xfId="2" applyNumberFormat="1" applyFont="1" applyBorder="1" applyAlignment="1">
      <alignment horizontal="center" vertical="center" wrapText="1"/>
    </xf>
    <xf numFmtId="10" fontId="91" fillId="0" borderId="0" xfId="2" applyNumberFormat="1" applyFont="1" applyBorder="1" applyAlignment="1">
      <alignment horizontal="center" vertical="center" wrapText="1"/>
    </xf>
    <xf numFmtId="0" fontId="92" fillId="0" borderId="52" xfId="1" applyFont="1" applyFill="1" applyBorder="1" applyAlignment="1">
      <alignment horizontal="left" indent="4"/>
    </xf>
    <xf numFmtId="3" fontId="92" fillId="0" borderId="18" xfId="0" applyNumberFormat="1" applyFont="1" applyBorder="1" applyAlignment="1"/>
    <xf numFmtId="0" fontId="90" fillId="7" borderId="13" xfId="1" applyFont="1" applyFill="1" applyBorder="1" applyAlignment="1">
      <alignment vertical="center" wrapText="1"/>
    </xf>
    <xf numFmtId="0" fontId="90" fillId="7" borderId="13" xfId="1" applyFont="1" applyFill="1" applyBorder="1" applyAlignment="1">
      <alignment horizontal="center" vertical="center" wrapText="1"/>
    </xf>
    <xf numFmtId="0" fontId="90" fillId="7" borderId="13" xfId="0" applyFont="1" applyFill="1" applyBorder="1" applyAlignment="1">
      <alignment horizontal="center" vertical="center" wrapText="1"/>
    </xf>
    <xf numFmtId="0" fontId="90" fillId="7" borderId="0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5" fillId="17" borderId="0" xfId="6" applyFont="1" applyFill="1" applyAlignment="1">
      <alignment horizontal="center"/>
    </xf>
    <xf numFmtId="0" fontId="49" fillId="17" borderId="0" xfId="6" applyFont="1" applyFill="1" applyAlignment="1"/>
    <xf numFmtId="0" fontId="25" fillId="17" borderId="27" xfId="6" applyFont="1" applyFill="1" applyBorder="1" applyAlignment="1">
      <alignment horizontal="center"/>
    </xf>
    <xf numFmtId="0" fontId="49" fillId="17" borderId="27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5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50" fillId="19" borderId="9" xfId="0" applyFont="1" applyFill="1" applyBorder="1" applyAlignment="1">
      <alignment horizontal="center"/>
    </xf>
    <xf numFmtId="0" fontId="36" fillId="19" borderId="9" xfId="0" applyFont="1" applyFill="1" applyBorder="1" applyAlignment="1"/>
    <xf numFmtId="0" fontId="36" fillId="19" borderId="10" xfId="0" applyFont="1" applyFill="1" applyBorder="1" applyAlignment="1"/>
    <xf numFmtId="0" fontId="50" fillId="19" borderId="8" xfId="0" applyFont="1" applyFill="1" applyBorder="1" applyAlignment="1">
      <alignment horizontal="center"/>
    </xf>
    <xf numFmtId="0" fontId="57" fillId="4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/>
    <xf numFmtId="0" fontId="1" fillId="0" borderId="2" xfId="1" applyFont="1" applyBorder="1" applyAlignment="1">
      <alignment horizontal="justify" vertical="center" wrapText="1"/>
    </xf>
    <xf numFmtId="0" fontId="2" fillId="0" borderId="2" xfId="0" applyFont="1" applyBorder="1" applyAlignment="1"/>
    <xf numFmtId="0" fontId="57" fillId="4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/>
    <xf numFmtId="0" fontId="30" fillId="0" borderId="9" xfId="0" applyFont="1" applyBorder="1" applyAlignment="1"/>
    <xf numFmtId="0" fontId="30" fillId="0" borderId="10" xfId="0" applyFont="1" applyBorder="1" applyAlignment="1"/>
    <xf numFmtId="0" fontId="57" fillId="4" borderId="3" xfId="0" applyFont="1" applyFill="1" applyBorder="1" applyAlignment="1">
      <alignment horizontal="center" vertical="center" wrapText="1"/>
    </xf>
    <xf numFmtId="0" fontId="57" fillId="4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/>
    <xf numFmtId="0" fontId="53" fillId="17" borderId="2" xfId="0" applyFont="1" applyFill="1" applyBorder="1" applyAlignment="1">
      <alignment horizontal="center"/>
    </xf>
    <xf numFmtId="0" fontId="53" fillId="17" borderId="9" xfId="0" applyFont="1" applyFill="1" applyBorder="1" applyAlignment="1">
      <alignment horizontal="center"/>
    </xf>
    <xf numFmtId="0" fontId="45" fillId="17" borderId="1" xfId="0" applyFont="1" applyFill="1" applyBorder="1" applyAlignment="1">
      <alignment horizontal="center" vertical="center"/>
    </xf>
    <xf numFmtId="0" fontId="46" fillId="17" borderId="2" xfId="0" applyFont="1" applyFill="1" applyBorder="1" applyAlignment="1">
      <alignment horizontal="center" vertical="center"/>
    </xf>
    <xf numFmtId="0" fontId="30" fillId="0" borderId="15" xfId="0" applyFont="1" applyBorder="1" applyAlignment="1"/>
    <xf numFmtId="0" fontId="45" fillId="4" borderId="12" xfId="0" applyFont="1" applyFill="1" applyBorder="1" applyAlignment="1">
      <alignment horizontal="center" vertical="center" wrapText="1"/>
    </xf>
    <xf numFmtId="0" fontId="30" fillId="0" borderId="0" xfId="0" applyFont="1" applyAlignment="1"/>
    <xf numFmtId="0" fontId="30" fillId="0" borderId="12" xfId="0" applyFont="1" applyBorder="1" applyAlignment="1"/>
    <xf numFmtId="0" fontId="30" fillId="0" borderId="0" xfId="0" applyFont="1" applyBorder="1" applyAlignment="1"/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vertical="center" wrapText="1"/>
    </xf>
    <xf numFmtId="0" fontId="40" fillId="4" borderId="15" xfId="0" applyFont="1" applyFill="1" applyBorder="1" applyAlignment="1">
      <alignment vertical="center" wrapText="1"/>
    </xf>
    <xf numFmtId="0" fontId="87" fillId="0" borderId="2" xfId="0" applyFont="1" applyBorder="1" applyAlignment="1">
      <alignment wrapText="1"/>
    </xf>
    <xf numFmtId="0" fontId="25" fillId="17" borderId="8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5" fillId="17" borderId="9" xfId="0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/>
    </xf>
    <xf numFmtId="0" fontId="27" fillId="0" borderId="2" xfId="0" applyFont="1" applyBorder="1" applyAlignment="1">
      <alignment wrapText="1"/>
    </xf>
    <xf numFmtId="0" fontId="1" fillId="8" borderId="3" xfId="1" applyFont="1" applyFill="1" applyBorder="1" applyAlignment="1">
      <alignment vertical="center" wrapText="1"/>
    </xf>
    <xf numFmtId="0" fontId="1" fillId="8" borderId="4" xfId="1" applyFont="1" applyFill="1" applyBorder="1" applyAlignment="1">
      <alignment vertical="center" wrapText="1"/>
    </xf>
    <xf numFmtId="0" fontId="1" fillId="8" borderId="6" xfId="1" applyFont="1" applyFill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1" fillId="0" borderId="0" xfId="27" applyFont="1" applyAlignment="1">
      <alignment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3" fontId="14" fillId="14" borderId="46" xfId="0" applyNumberFormat="1" applyFont="1" applyFill="1" applyBorder="1" applyAlignment="1">
      <alignment horizontal="center"/>
    </xf>
    <xf numFmtId="0" fontId="0" fillId="14" borderId="42" xfId="0" applyFont="1" applyFill="1" applyBorder="1" applyAlignment="1">
      <alignment horizontal="center"/>
    </xf>
    <xf numFmtId="0" fontId="14" fillId="14" borderId="46" xfId="0" applyFont="1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0" borderId="43" xfId="0" applyBorder="1" applyAlignment="1">
      <alignment horizontal="center"/>
    </xf>
  </cellXfs>
  <cellStyles count="30">
    <cellStyle name="Comma" xfId="15" builtinId="3"/>
    <cellStyle name="Comma 2" xfId="4" xr:uid="{00000000-0005-0000-0000-000001000000}"/>
    <cellStyle name="Comma 3" xfId="18" xr:uid="{00000000-0005-0000-0000-000002000000}"/>
    <cellStyle name="Comma 4" xfId="22" xr:uid="{00000000-0005-0000-0000-000003000000}"/>
    <cellStyle name="Currency 2" xfId="24" xr:uid="{00000000-0005-0000-0000-000004000000}"/>
    <cellStyle name="Heading 1" xfId="29" builtinId="16" customBuiltin="1"/>
    <cellStyle name="Heading 2" xfId="27" builtinId="17" customBuiltin="1"/>
    <cellStyle name="Heading 3" xfId="28" builtinId="18" customBuiltin="1"/>
    <cellStyle name="Hyperlink" xfId="1" builtinId="8"/>
    <cellStyle name="Hyperlink 2" xfId="5" xr:uid="{00000000-0005-0000-0000-000009000000}"/>
    <cellStyle name="Hyperlink 3" xfId="16" xr:uid="{00000000-0005-0000-0000-00000A000000}"/>
    <cellStyle name="Neutral 2" xfId="19" xr:uid="{00000000-0005-0000-0000-00000B000000}"/>
    <cellStyle name="Normal" xfId="0" builtinId="0"/>
    <cellStyle name="Normal 2" xfId="6" xr:uid="{00000000-0005-0000-0000-00000D000000}"/>
    <cellStyle name="Normal 2 2" xfId="7" xr:uid="{00000000-0005-0000-0000-00000E000000}"/>
    <cellStyle name="Normal 2 3" xfId="26" xr:uid="{00000000-0005-0000-0000-00000F000000}"/>
    <cellStyle name="Normal 2 4" xfId="25" xr:uid="{00000000-0005-0000-0000-000010000000}"/>
    <cellStyle name="Normal 3" xfId="8" xr:uid="{00000000-0005-0000-0000-000011000000}"/>
    <cellStyle name="Normal 3 2" xfId="9" xr:uid="{00000000-0005-0000-0000-000012000000}"/>
    <cellStyle name="Normal 4" xfId="10" xr:uid="{00000000-0005-0000-0000-000013000000}"/>
    <cellStyle name="Normal 5" xfId="11" xr:uid="{00000000-0005-0000-0000-000014000000}"/>
    <cellStyle name="Normal 6" xfId="12" xr:uid="{00000000-0005-0000-0000-000015000000}"/>
    <cellStyle name="Normal 7" xfId="3" xr:uid="{00000000-0005-0000-0000-000016000000}"/>
    <cellStyle name="Normal 8" xfId="21" xr:uid="{00000000-0005-0000-0000-000017000000}"/>
    <cellStyle name="Normal_rptE4Cityunround_calc" xfId="13" xr:uid="{00000000-0005-0000-0000-000018000000}"/>
    <cellStyle name="Normal_Sheet1_1" xfId="17" xr:uid="{00000000-0005-0000-0000-000019000000}"/>
    <cellStyle name="Percent" xfId="2" builtinId="5"/>
    <cellStyle name="Percent 2" xfId="14" xr:uid="{00000000-0005-0000-0000-00001B000000}"/>
    <cellStyle name="Percent 3" xfId="20" xr:uid="{00000000-0005-0000-0000-00001C000000}"/>
    <cellStyle name="Percent 4" xfId="23" xr:uid="{00000000-0005-0000-0000-00001D000000}"/>
  </cellStyles>
  <dxfs count="3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hair">
          <color indexed="64"/>
        </right>
        <top style="hair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4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249977111117893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indexed="8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6" formatCode="0.0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8" formatCode="dd/mm/yyyy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6363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0000FF"/>
      <color rgb="FFFF99FF"/>
      <color rgb="FF949494"/>
      <color rgb="FF0033CC"/>
      <color rgb="FFC0C0C0"/>
      <color rgb="FFB2B2B2"/>
      <color rgb="FF5F5F5F"/>
      <color rgb="FF808080"/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17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_Population_Growth_Trends_2010_2013" displayName="Table1_Population_Growth_Trends_2010_2013" ref="A4:G13" totalsRowShown="0" headerRowDxfId="396" dataDxfId="395" tableBorderDxfId="394" dataCellStyle="Normal 6">
  <tableColumns count="7">
    <tableColumn id="1" xr3:uid="{00000000-0010-0000-0000-000001000000}" name="COUNTY/CITY" dataDxfId="393" dataCellStyle="Normal 6"/>
    <tableColumn id="2" xr3:uid="{00000000-0010-0000-0000-000002000000}" name="Population" dataDxfId="392" dataCellStyle="Normal 6"/>
    <tableColumn id="3" xr3:uid="{00000000-0010-0000-0000-000003000000}" name="Population2" dataDxfId="391" dataCellStyle="Normal 6"/>
    <tableColumn id="4" xr3:uid="{00000000-0010-0000-0000-000004000000}" name="Population3" dataDxfId="390" dataCellStyle="Normal 6"/>
    <tableColumn id="5" xr3:uid="{00000000-0010-0000-0000-000005000000}" name="Population4" dataDxfId="389" dataCellStyle="Normal 6"/>
    <tableColumn id="6" xr3:uid="{00000000-0010-0000-0000-000006000000}" name="Average Annual Change" dataDxfId="388" dataCellStyle="Normal 6">
      <calculatedColumnFormula>(E5-B5)/3.6</calculatedColumnFormula>
    </tableColumn>
    <tableColumn id="7" xr3:uid="{00000000-0010-0000-0000-000007000000}" name="Average Annual Change2" dataDxfId="387" dataCellStyle="Percent">
      <calculatedColumnFormula>F5/B5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opulation Growth Trends  2010 - 2013" altTextSummary="Table For Population Growth Trends 2010 - 2013 with 7 Columns and 11 Row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5_Households" displayName="Table_5_Households" ref="A3:P5" totalsRowShown="0" headerRowDxfId="288" dataDxfId="287" tableBorderDxfId="286">
  <tableColumns count="16">
    <tableColumn id="1" xr3:uid="{00000000-0010-0000-0900-000001000000}" name="Existing Households" dataDxfId="285"/>
    <tableColumn id="2" xr3:uid="{00000000-0010-0000-0900-000002000000}" name="Fort Bragg" dataDxfId="284">
      <calculatedColumnFormula>E13</calculatedColumnFormula>
    </tableColumn>
    <tableColumn id="3" xr3:uid="{00000000-0010-0000-0900-000003000000}" name="Fort Bragg2" dataDxfId="283">
      <calculatedColumnFormula>E14</calculatedColumnFormula>
    </tableColumn>
    <tableColumn id="4" xr3:uid="{00000000-0010-0000-0900-000004000000}" name="Fort Bragg3" dataDxfId="282">
      <calculatedColumnFormula>E24</calculatedColumnFormula>
    </tableColumn>
    <tableColumn id="5" xr3:uid="{00000000-0010-0000-0900-000005000000}" name="Point Arena" dataDxfId="281">
      <calculatedColumnFormula>G13</calculatedColumnFormula>
    </tableColumn>
    <tableColumn id="6" xr3:uid="{00000000-0010-0000-0900-000006000000}" name="Point Arena4" dataDxfId="280">
      <calculatedColumnFormula>G14</calculatedColumnFormula>
    </tableColumn>
    <tableColumn id="7" xr3:uid="{00000000-0010-0000-0900-000007000000}" name="Point Arena5" dataDxfId="279">
      <calculatedColumnFormula>G24</calculatedColumnFormula>
    </tableColumn>
    <tableColumn id="8" xr3:uid="{00000000-0010-0000-0900-000008000000}" name="Ukiah" dataDxfId="278">
      <calculatedColumnFormula>I13</calculatedColumnFormula>
    </tableColumn>
    <tableColumn id="9" xr3:uid="{00000000-0010-0000-0900-000009000000}" name="Ukiah6" dataDxfId="277">
      <calculatedColumnFormula>I14</calculatedColumnFormula>
    </tableColumn>
    <tableColumn id="10" xr3:uid="{00000000-0010-0000-0900-00000A000000}" name="Ukiah7" dataDxfId="276">
      <calculatedColumnFormula>I24</calculatedColumnFormula>
    </tableColumn>
    <tableColumn id="11" xr3:uid="{00000000-0010-0000-0900-00000B000000}" name="Willits" dataDxfId="275">
      <calculatedColumnFormula>K13</calculatedColumnFormula>
    </tableColumn>
    <tableColumn id="12" xr3:uid="{00000000-0010-0000-0900-00000C000000}" name="Willits8" dataDxfId="274">
      <calculatedColumnFormula>K14</calculatedColumnFormula>
    </tableColumn>
    <tableColumn id="13" xr3:uid="{00000000-0010-0000-0900-00000D000000}" name="Willits9" dataDxfId="273">
      <calculatedColumnFormula>K24</calculatedColumnFormula>
    </tableColumn>
    <tableColumn id="14" xr3:uid="{00000000-0010-0000-0900-00000E000000}" name="Unincorporated" dataDxfId="272">
      <calculatedColumnFormula>M13</calculatedColumnFormula>
    </tableColumn>
    <tableColumn id="15" xr3:uid="{00000000-0010-0000-0900-00000F000000}" name="Unincorporated10" dataDxfId="271">
      <calculatedColumnFormula>M14</calculatedColumnFormula>
    </tableColumn>
    <tableColumn id="16" xr3:uid="{00000000-0010-0000-0900-000010000000}" name="Unincorporated11" dataDxfId="270">
      <calculatedColumnFormula>M24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useholds - Table 5" altTextSummary="Households - Table 5 with 16 Columns and 3 Row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6_Households_by_Tenure_and_Age_2007_2011" displayName="Table_6_Households_by_Tenure_and_Age_2007_2011" ref="A12:K35" totalsRowShown="0" headerRowDxfId="269" dataDxfId="267" headerRowBorderDxfId="268" tableBorderDxfId="266">
  <tableColumns count="11">
    <tableColumn id="1" xr3:uid="{00000000-0010-0000-0A00-000001000000}" name=" Empty Column Header" dataDxfId="265"/>
    <tableColumn id="2" xr3:uid="{00000000-0010-0000-0A00-000002000000}" name=" Empty Column Header2" dataDxfId="264"/>
    <tableColumn id="3" xr3:uid="{00000000-0010-0000-0A00-000003000000}" name="Mendocino County, California" dataDxfId="263"/>
    <tableColumn id="4" xr3:uid="{00000000-0010-0000-0A00-000004000000}" name="Mendocino County, California3" dataDxfId="262"/>
    <tableColumn id="5" xr3:uid="{00000000-0010-0000-0A00-000005000000}" name="Fort Bragg City, California" dataDxfId="261"/>
    <tableColumn id="6" xr3:uid="{00000000-0010-0000-0A00-000006000000}" name="Fort Bragg City, California4" dataDxfId="260"/>
    <tableColumn id="7" xr3:uid="{00000000-0010-0000-0A00-000007000000}" name="Point Arena City, California" dataDxfId="259"/>
    <tableColumn id="8" xr3:uid="{00000000-0010-0000-0A00-000008000000}" name="Point Arena City, California5" dataDxfId="258"/>
    <tableColumn id="9" xr3:uid="{00000000-0010-0000-0A00-000009000000}" name="Ukiah City, California" dataDxfId="257"/>
    <tableColumn id="10" xr3:uid="{00000000-0010-0000-0A00-00000A000000}" name="Ukiah City, California6" dataDxfId="256"/>
    <tableColumn id="11" xr3:uid="{00000000-0010-0000-0A00-00000B000000}" name="Willits City, California" dataDxfId="25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useholds by Tenure and Age (2007-2011)" altTextSummary="Table for Households by Tenure and Age (2007-2011) with 13 Columns and 24 Row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7_Household_Size_by_Tenure_Including_Large_Households_2007_2011" displayName="Table_7_Household_Size_by_Tenure_Including_Large_Households_2007_2011" ref="A62:N76" totalsRowShown="0" headerRowDxfId="254" dataDxfId="252" headerRowBorderDxfId="253" tableBorderDxfId="251" dataCellStyle="Percent">
  <tableColumns count="14">
    <tableColumn id="1" xr3:uid="{00000000-0010-0000-0B00-000001000000}" name="Empty Column Header" dataDxfId="250"/>
    <tableColumn id="2" xr3:uid="{00000000-0010-0000-0B00-000002000000}" name="Empty Column Header2" dataDxfId="249"/>
    <tableColumn id="3" xr3:uid="{00000000-0010-0000-0B00-000003000000}" name="Mendocino County, California" dataDxfId="248">
      <calculatedColumnFormula>C55+C59</calculatedColumnFormula>
    </tableColumn>
    <tableColumn id="4" xr3:uid="{00000000-0010-0000-0B00-000004000000}" name="Mendocino County, California3" dataDxfId="247" dataCellStyle="Percent"/>
    <tableColumn id="5" xr3:uid="{00000000-0010-0000-0B00-000005000000}" name="Fort Bragg City city, California" dataDxfId="246">
      <calculatedColumnFormula>E55+E59</calculatedColumnFormula>
    </tableColumn>
    <tableColumn id="6" xr3:uid="{00000000-0010-0000-0B00-000006000000}" name="Fort Bragg City city, California4" dataDxfId="245" dataCellStyle="Percent"/>
    <tableColumn id="7" xr3:uid="{00000000-0010-0000-0B00-000007000000}" name="Point Arena City, California" dataDxfId="244">
      <calculatedColumnFormula>G55+G59</calculatedColumnFormula>
    </tableColumn>
    <tableColumn id="8" xr3:uid="{00000000-0010-0000-0B00-000008000000}" name="Point Arena City, California5" dataDxfId="243" dataCellStyle="Percent"/>
    <tableColumn id="9" xr3:uid="{00000000-0010-0000-0B00-000009000000}" name="Ukiah City, California" dataDxfId="242">
      <calculatedColumnFormula>I55+I59</calculatedColumnFormula>
    </tableColumn>
    <tableColumn id="10" xr3:uid="{00000000-0010-0000-0B00-00000A000000}" name="Ukiah City, California6" dataDxfId="241" dataCellStyle="Percent"/>
    <tableColumn id="11" xr3:uid="{00000000-0010-0000-0B00-00000B000000}" name="Willits City, California" dataDxfId="240">
      <calculatedColumnFormula>K55+K59</calculatedColumnFormula>
    </tableColumn>
    <tableColumn id="12" xr3:uid="{00000000-0010-0000-0B00-00000C000000}" name="Willits City, California7" dataDxfId="239" dataCellStyle="Percent"/>
    <tableColumn id="13" xr3:uid="{00000000-0010-0000-0B00-00000D000000}" name="Unincorporated" dataDxfId="238">
      <calculatedColumnFormula>M55+M59</calculatedColumnFormula>
    </tableColumn>
    <tableColumn id="14" xr3:uid="{00000000-0010-0000-0B00-00000E000000}" name="Unincorporated8" dataDxfId="237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usehold Size by Tenure (Including Large Households) (2007-2011)" altTextSummary="Household Size by Tenure (Including Large Households) (2007-2011) with 14 Columns and 16 Row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8_Female_Headed_Households_2010" displayName="Table_8_Female_Headed_Households_2010" ref="A81:K89" totalsRowShown="0" headerRowDxfId="236" dataDxfId="234" headerRowBorderDxfId="235" tableBorderDxfId="233">
  <tableColumns count="11">
    <tableColumn id="1" xr3:uid="{00000000-0010-0000-0C00-000001000000}" name="Empty Column Header" dataDxfId="232"/>
    <tableColumn id="2" xr3:uid="{00000000-0010-0000-0C00-000002000000}" name="Fort Bragg" dataDxfId="231" dataCellStyle="Comma"/>
    <tableColumn id="3" xr3:uid="{00000000-0010-0000-0C00-000003000000}" name="Fort Bragg2" dataDxfId="230" dataCellStyle="Percent"/>
    <tableColumn id="4" xr3:uid="{00000000-0010-0000-0C00-000004000000}" name="Point Arena" dataDxfId="229" dataCellStyle="Comma"/>
    <tableColumn id="5" xr3:uid="{00000000-0010-0000-0C00-000005000000}" name="Point Arena3" dataDxfId="228" dataCellStyle="Percent"/>
    <tableColumn id="6" xr3:uid="{00000000-0010-0000-0C00-000006000000}" name="Ukiah" dataDxfId="227" dataCellStyle="Comma"/>
    <tableColumn id="7" xr3:uid="{00000000-0010-0000-0C00-000007000000}" name="Ukiah4" dataDxfId="226" dataCellStyle="Percent"/>
    <tableColumn id="8" xr3:uid="{00000000-0010-0000-0C00-000008000000}" name="Willits" dataDxfId="225" dataCellStyle="Comma"/>
    <tableColumn id="9" xr3:uid="{00000000-0010-0000-0C00-000009000000}" name="Willits5" dataDxfId="224" dataCellStyle="Percent"/>
    <tableColumn id="10" xr3:uid="{00000000-0010-0000-0C00-00000A000000}" name="Unincorporated Mendocino" dataDxfId="223" dataCellStyle="Comma"/>
    <tableColumn id="11" xr3:uid="{00000000-0010-0000-0C00-00000B000000}" name="Unincorporated Mendocino6" dataDxfId="222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Female Headed Households (2010)" altTextSummary="Table For Female Headed Households (2010) with 11 Columns and 9 Row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D000000}" name="Calculation_purposes" displayName="Calculation_purposes" ref="A40:M58" totalsRowShown="0" headerRowDxfId="221" dataDxfId="220" tableBorderDxfId="219">
  <tableColumns count="13">
    <tableColumn id="1" xr3:uid="{00000000-0010-0000-0D00-000001000000}" name="For calculation purposes only " dataDxfId="218"/>
    <tableColumn id="2" xr3:uid="{00000000-0010-0000-0D00-000002000000}" name="Empty Column Header" dataDxfId="217"/>
    <tableColumn id="3" xr3:uid="{00000000-0010-0000-0D00-000003000000}" name="Mendocino County, California" dataDxfId="216"/>
    <tableColumn id="4" xr3:uid="{00000000-0010-0000-0D00-000004000000}" name="Mendocino County, California2" dataDxfId="215"/>
    <tableColumn id="5" xr3:uid="{00000000-0010-0000-0D00-000005000000}" name="Fort Bragg City, California" dataDxfId="214"/>
    <tableColumn id="6" xr3:uid="{00000000-0010-0000-0D00-000006000000}" name="Fort Bragg City, California2" dataDxfId="213"/>
    <tableColumn id="7" xr3:uid="{00000000-0010-0000-0D00-000007000000}" name="Point Arena City, California" dataDxfId="212"/>
    <tableColumn id="8" xr3:uid="{00000000-0010-0000-0D00-000008000000}" name="Point Arena City, California2" dataDxfId="211"/>
    <tableColumn id="9" xr3:uid="{00000000-0010-0000-0D00-000009000000}" name="Ukiah City, California" dataDxfId="210"/>
    <tableColumn id="10" xr3:uid="{00000000-0010-0000-0D00-00000A000000}" name="Ukiah City, California2" dataDxfId="209"/>
    <tableColumn id="11" xr3:uid="{00000000-0010-0000-0D00-00000B000000}" name="Willits City, California" dataDxfId="208"/>
    <tableColumn id="12" xr3:uid="{00000000-0010-0000-0D00-00000C000000}" name="Willits City, California2" dataDxfId="207"/>
    <tableColumn id="13" xr3:uid="{00000000-0010-0000-0D00-00000D000000}" name="Unincorporated" dataDxfId="206">
      <calculatedColumnFormula>C41-E41-G41-I41-K41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For calculation purposes only " altTextSummary="For calculation purposes only with 13 Columns and 19 Row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_9_Housing_Stock_strcuture_type" displayName="Table_9_Housing_Stock_strcuture_type" ref="A4:G12" totalsRowShown="0" headerRowDxfId="205" dataDxfId="204" tableBorderDxfId="203">
  <tableColumns count="7">
    <tableColumn id="1" xr3:uid="{00000000-0010-0000-0E00-000001000000}" name="County / City" dataDxfId="202"/>
    <tableColumn id="2" xr3:uid="{00000000-0010-0000-0E00-000002000000}" name="Total" dataDxfId="201"/>
    <tableColumn id="3" xr3:uid="{00000000-0010-0000-0E00-000003000000}" name="Single Detached" dataDxfId="200"/>
    <tableColumn id="4" xr3:uid="{00000000-0010-0000-0E00-000004000000}" name="Single attached" dataDxfId="199"/>
    <tableColumn id="5" xr3:uid="{00000000-0010-0000-0E00-000005000000}" name="Two to Four" dataDxfId="198"/>
    <tableColumn id="6" xr3:uid="{00000000-0010-0000-0E00-000006000000}" name="Five Plus" dataDxfId="197"/>
    <tableColumn id="7" xr3:uid="{00000000-0010-0000-0E00-000007000000}" name="Mobile Homes" dataDxfId="19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9" altTextSummary="Table 9 with 7 Columns and 9 Row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F000000}" name="Table10_Housing_stock_by_type_of_vacancy" displayName="Table10_Housing_stock_by_type_of_vacancy" ref="A4:M28" totalsRowShown="0" headerRowDxfId="195" dataDxfId="194" tableBorderDxfId="193" headerRowCellStyle="Normal 3" dataCellStyle="Percent">
  <tableColumns count="13">
    <tableColumn id="1" xr3:uid="{00000000-0010-0000-0F00-000001000000}" name="Geography" dataDxfId="192" dataCellStyle="Normal 3"/>
    <tableColumn id="2" xr3:uid="{00000000-0010-0000-0F00-000002000000}" name="Total housing units" dataDxfId="191"/>
    <tableColumn id="3" xr3:uid="{00000000-0010-0000-0F00-000003000000}" name=" Occupied housing units" dataDxfId="190"/>
    <tableColumn id="4" xr3:uid="{00000000-0010-0000-0F00-000004000000}" name=" Vacant housing units" dataDxfId="189"/>
    <tableColumn id="5" xr3:uid="{00000000-0010-0000-0F00-000005000000}" name="  For rent" dataDxfId="188"/>
    <tableColumn id="6" xr3:uid="{00000000-0010-0000-0F00-000006000000}" name="  Rented, not occupied" dataDxfId="187"/>
    <tableColumn id="7" xr3:uid="{00000000-0010-0000-0F00-000007000000}" name="  For sale only" dataDxfId="186"/>
    <tableColumn id="8" xr3:uid="{00000000-0010-0000-0F00-000008000000}" name="  Sold, not occupied" dataDxfId="185"/>
    <tableColumn id="9" xr3:uid="{00000000-0010-0000-0F00-000009000000}" name="  For seasonal, recreational, or occasional use" dataDxfId="184"/>
    <tableColumn id="10" xr3:uid="{00000000-0010-0000-0F00-00000A000000}" name="  All other vacants" dataDxfId="183"/>
    <tableColumn id="11" xr3:uid="{00000000-0010-0000-0F00-00000B000000}" name="Vacancy rate" dataDxfId="182" dataCellStyle="Percent"/>
    <tableColumn id="12" xr3:uid="{00000000-0010-0000-0F00-00000C000000}" name="Homeowner vacancy rate (1)" dataDxfId="181" dataCellStyle="Percent"/>
    <tableColumn id="13" xr3:uid="{00000000-0010-0000-0F00-00000D000000}" name="Rental vacancy rate (1)" dataDxfId="180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USING STOCK BY TYPE OF VACANCY" altTextSummary="Table For HOUSING STOCK BY TYPE OF VACANCY with 13 Columns And 26 Row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0000000}" name="Table_11_Persons_with_Disability_by_Employment_Status_2000_Census" displayName="Table_11_Persons_with_Disability_by_Employment_Status_2000_Census" ref="A4:G11" totalsRowShown="0" headerRowDxfId="179" dataDxfId="178" tableBorderDxfId="177" dataCellStyle="Comma">
  <tableColumns count="7">
    <tableColumn id="1" xr3:uid="{00000000-0010-0000-1000-000001000000}" name="Empty Column Header" dataDxfId="176"/>
    <tableColumn id="2" xr3:uid="{00000000-0010-0000-1000-000002000000}" name="5-64 persons with disability, employed" dataDxfId="175" dataCellStyle="Comma"/>
    <tableColumn id="3" xr3:uid="{00000000-0010-0000-1000-000003000000}" name="5-64 persons with disability, unemployed" dataDxfId="174" dataCellStyle="Comma"/>
    <tableColumn id="4" xr3:uid="{00000000-0010-0000-1000-000004000000}" name="Persons Age 65 Plus with a disability" dataDxfId="173" dataCellStyle="Comma"/>
    <tableColumn id="5" xr3:uid="{00000000-0010-0000-1000-000005000000}" name="Total persons with disability" dataDxfId="172" dataCellStyle="Comma"/>
    <tableColumn id="6" xr3:uid="{00000000-0010-0000-1000-000006000000}" name="% of Total Population" dataDxfId="171" dataCellStyle="Comma"/>
    <tableColumn id="7" xr3:uid="{00000000-0010-0000-1000-000007000000}" name="Total Pop." dataDxfId="170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sons with Disability by Employment Status (2000 Census)" altTextSummary="Persons with Disability by Employment Status (2000 Census) with 7 Columns and 9 Row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Table_12_Persons_with_Disabilities_by_Disability_Type_and_age_Cenus_2000" displayName="Table_12_Persons_with_Disabilities_by_Disability_Type_and_age_Cenus_2000" ref="A19:M39" totalsRowShown="0" headerRowDxfId="169" dataDxfId="167" headerRowBorderDxfId="168" tableBorderDxfId="166">
  <tableColumns count="13">
    <tableColumn id="1" xr3:uid="{00000000-0010-0000-1100-000001000000}" name="Empty Column Header" dataDxfId="165"/>
    <tableColumn id="2" xr3:uid="{00000000-0010-0000-1100-000002000000}" name="Fort Bragg City" dataDxfId="164" dataCellStyle="Comma"/>
    <tableColumn id="3" xr3:uid="{00000000-0010-0000-1100-000003000000}" name="Fort Bragg City2" dataDxfId="163" dataCellStyle="Percent">
      <calculatedColumnFormula>B20/B$21</calculatedColumnFormula>
    </tableColumn>
    <tableColumn id="4" xr3:uid="{00000000-0010-0000-1100-000004000000}" name="Point Arena City" dataDxfId="162" dataCellStyle="Comma"/>
    <tableColumn id="5" xr3:uid="{00000000-0010-0000-1100-000005000000}" name="Point Arena City3" dataDxfId="161" dataCellStyle="Percent">
      <calculatedColumnFormula>D20/D$21</calculatedColumnFormula>
    </tableColumn>
    <tableColumn id="6" xr3:uid="{00000000-0010-0000-1100-000006000000}" name="Ukiah City" dataDxfId="160" dataCellStyle="Comma"/>
    <tableColumn id="7" xr3:uid="{00000000-0010-0000-1100-000007000000}" name="Ukiah City4" dataDxfId="159" dataCellStyle="Percent">
      <calculatedColumnFormula>F20/F$21</calculatedColumnFormula>
    </tableColumn>
    <tableColumn id="8" xr3:uid="{00000000-0010-0000-1100-000008000000}" name="Willits City" dataDxfId="158" dataCellStyle="Comma"/>
    <tableColumn id="9" xr3:uid="{00000000-0010-0000-1100-000009000000}" name="Willits City5" dataDxfId="157" dataCellStyle="Percent">
      <calculatedColumnFormula>H20/H$21</calculatedColumnFormula>
    </tableColumn>
    <tableColumn id="10" xr3:uid="{00000000-0010-0000-1100-00000A000000}" name="Unincorporated Mendocino" dataDxfId="156" dataCellStyle="Comma">
      <calculatedColumnFormula>L20-(B20+D20+F20+H20)</calculatedColumnFormula>
    </tableColumn>
    <tableColumn id="11" xr3:uid="{00000000-0010-0000-1100-00000B000000}" name="Unincorporated Mendocino6" dataDxfId="155" dataCellStyle="Percent">
      <calculatedColumnFormula>J20/J$21</calculatedColumnFormula>
    </tableColumn>
    <tableColumn id="12" xr3:uid="{00000000-0010-0000-1100-00000C000000}" name="Total for County" dataDxfId="154" dataCellStyle="Comma"/>
    <tableColumn id="13" xr3:uid="{00000000-0010-0000-1100-00000D000000}" name="Total for County7" dataDxfId="153" dataCellStyle="Percent">
      <calculatedColumnFormula>L20/L$21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sons with Disabilities by Disability Type* and age (Cenus 2000) " altTextSummary="Table for Persons with Disabilities by Disability Type* and age (Cenus 2000) with 13 Columns and 22 Row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Table_13_Disability_SB812" displayName="Table_13_Disability_SB812" ref="A9:F163" totalsRowShown="0" headerRowDxfId="152" dataDxfId="151" tableBorderDxfId="150">
  <tableColumns count="6">
    <tableColumn id="1" xr3:uid="{00000000-0010-0000-1200-000001000000}" name="ZIP" dataDxfId="149"/>
    <tableColumn id="2" xr3:uid="{00000000-0010-0000-1200-000002000000}" name="County" dataDxfId="148"/>
    <tableColumn id="3" xr3:uid="{00000000-0010-0000-1200-000003000000}" name="Status" dataDxfId="147"/>
    <tableColumn id="4" xr3:uid="{00000000-0010-0000-1200-000004000000}" name="Age" dataDxfId="146"/>
    <tableColumn id="5" xr3:uid="{00000000-0010-0000-1200-000005000000}" name="Residence" dataDxfId="145"/>
    <tableColumn id="6" xr3:uid="{00000000-0010-0000-1200-000006000000}" name="Population" dataDxfId="14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Disability_SB812 - Table 13" altTextSummary="Disability_SB812 - Table 13 with 6 Columns and 154 Row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A_E_8_City_County_State_Population_and_Housing_Estimates_2000_and_2010" displayName="Table1A_E_8_City_County_State_Population_and_Housing_Estimates_2000_and_2010" ref="A20:J37" totalsRowShown="0" headerRowDxfId="386" dataDxfId="384" headerRowBorderDxfId="385" tableBorderDxfId="383" totalsRowBorderDxfId="382" headerRowCellStyle="Normal 2" dataCellStyle="Normal_Sheet1_1">
  <tableColumns count="10">
    <tableColumn id="1" xr3:uid="{00000000-0010-0000-0100-000001000000}" name="County / City" dataDxfId="381" dataCellStyle="Normal 2"/>
    <tableColumn id="2" xr3:uid="{00000000-0010-0000-0100-000002000000}" name="Date" dataDxfId="380" dataCellStyle="Normal_Sheet1_1"/>
    <tableColumn id="3" xr3:uid="{00000000-0010-0000-0100-000003000000}" name="Total" dataDxfId="379" dataCellStyle="Normal_Sheet1_1"/>
    <tableColumn id="4" xr3:uid="{00000000-0010-0000-0100-000004000000}" name="Single" dataDxfId="378" dataCellStyle="Normal_Sheet1_1"/>
    <tableColumn id="5" xr3:uid="{00000000-0010-0000-0100-000005000000}" name="Multiple" dataDxfId="377" dataCellStyle="Normal_Sheet1_1"/>
    <tableColumn id="6" xr3:uid="{00000000-0010-0000-0100-000006000000}" name="Mobile Homes" dataDxfId="376" dataCellStyle="Normal_Sheet1_1"/>
    <tableColumn id="7" xr3:uid="{00000000-0010-0000-0100-000007000000}" name="Households" dataDxfId="375" dataCellStyle="Normal_Sheet1_1"/>
    <tableColumn id="8" xr3:uid="{00000000-0010-0000-0100-000008000000}" name="Vacant Units" dataDxfId="374" dataCellStyle="Normal_Sheet1_1"/>
    <tableColumn id="9" xr3:uid="{00000000-0010-0000-0100-000009000000}" name="Vacancy Rate" dataDxfId="373"/>
    <tableColumn id="10" xr3:uid="{00000000-0010-0000-0100-00000A000000}" name="Persons Per Household" dataDxfId="372" dataCellStyle="Normal_Sheet1_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E-8 City/County/State Population and Housing Estimates, 2000  and 2010" altTextSummary="E-8 City/County/State Population and Housing Estimates, 2000  and 2010 with 10 Columns and 18 Row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DDS_data_on_people_with_developmental_disabilities_by_zip_code_with_residence" displayName="DDS_data_on_people_with_developmental_disabilities_by_zip_code_with_residence" ref="A199:I226" totalsRowShown="0" headerRowDxfId="143" dataDxfId="142" tableBorderDxfId="141">
  <tableColumns count="9">
    <tableColumn id="1" xr3:uid="{00000000-0010-0000-1300-000001000000}" name="# Pop" dataDxfId="140"/>
    <tableColumn id="2" xr3:uid="{00000000-0010-0000-1300-000002000000}" name="# Pop2" dataDxfId="139"/>
    <tableColumn id="3" xr3:uid="{00000000-0010-0000-1300-000003000000}" name="Residence" dataDxfId="138"/>
    <tableColumn id="4" xr3:uid="{00000000-0010-0000-1300-000004000000}" name="Residence2" dataDxfId="137"/>
    <tableColumn id="5" xr3:uid="{00000000-0010-0000-1300-000005000000}" name="Residence3" dataDxfId="136"/>
    <tableColumn id="6" xr3:uid="{00000000-0010-0000-1300-000006000000}" name="Residence4" dataDxfId="135"/>
    <tableColumn id="7" xr3:uid="{00000000-0010-0000-1300-000007000000}" name="Residence5" dataDxfId="134"/>
    <tableColumn id="8" xr3:uid="{00000000-0010-0000-1300-000008000000}" name="Residence6" dataDxfId="133"/>
    <tableColumn id="9" xr3:uid="{00000000-0010-0000-1300-000009000000}" name="Residence7" dataDxfId="13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Disability_SB812 - Table 15" altTextSummary="DDS Data on people with developmental disabilities by zip code with residence table with 9 Columns and 29 Row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4_DDS_data_on_people_with_developmental_disabilities_by_zip_code_with_age" displayName="Table14_DDS_data_on_people_with_developmental_disabilities_by_zip_code_with_age" ref="A167:N195" totalsRowShown="0" headerRowDxfId="131" dataDxfId="129" headerRowBorderDxfId="130" tableBorderDxfId="128">
  <tableColumns count="14">
    <tableColumn id="1" xr3:uid="{00000000-0010-0000-1400-000001000000}" name="# Pop" dataDxfId="127"/>
    <tableColumn id="2" xr3:uid="{00000000-0010-0000-1400-000002000000}" name="# Pop2" dataDxfId="126"/>
    <tableColumn id="3" xr3:uid="{00000000-0010-0000-1400-000003000000}" name="Age" dataDxfId="125"/>
    <tableColumn id="4" xr3:uid="{00000000-0010-0000-1400-000004000000}" name="Age2" dataDxfId="124"/>
    <tableColumn id="5" xr3:uid="{00000000-0010-0000-1400-000005000000}" name="Age3" dataDxfId="123"/>
    <tableColumn id="6" xr3:uid="{00000000-0010-0000-1400-000006000000}" name="Age4" dataDxfId="122"/>
    <tableColumn id="7" xr3:uid="{00000000-0010-0000-1400-000007000000}" name="Age5" dataDxfId="121"/>
    <tableColumn id="8" xr3:uid="{00000000-0010-0000-1400-000008000000}" name="Age6" dataDxfId="120"/>
    <tableColumn id="9" xr3:uid="{00000000-0010-0000-1400-000009000000}" name="Age7" dataDxfId="119"/>
    <tableColumn id="10" xr3:uid="{00000000-0010-0000-1400-00000A000000}" name="Age8" dataDxfId="118"/>
    <tableColumn id="11" xr3:uid="{00000000-0010-0000-1400-00000B000000}" name="Age9" dataDxfId="117"/>
    <tableColumn id="12" xr3:uid="{00000000-0010-0000-1400-00000C000000}" name="Age10" dataDxfId="116"/>
    <tableColumn id="13" xr3:uid="{00000000-0010-0000-1400-00000D000000}" name="Age11" dataDxfId="115"/>
    <tableColumn id="14" xr3:uid="{00000000-0010-0000-1400-00000E000000}" name="Age12" dataDxfId="11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4" altTextSummary="DDS Data on People with Developmental Disabilities by Zip code with Ag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6_Farmworkers_county_wide" displayName="Table16_Farmworkers_county_wide" ref="A5:C7" totalsRowShown="0" headerRowDxfId="113" dataDxfId="111" headerRowBorderDxfId="112" tableBorderDxfId="110">
  <tableColumns count="3">
    <tableColumn id="1" xr3:uid="{00000000-0010-0000-1500-000001000000}" name="Hired Farm Labor" dataDxfId="109"/>
    <tableColumn id="2" xr3:uid="{00000000-0010-0000-1500-000002000000}" name="Hired Farm Labor2" dataDxfId="108"/>
    <tableColumn id="3" xr3:uid="{00000000-0010-0000-1500-000003000000}" name="Hired Farm Labor3" dataDxfId="10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16" altTextSummary="Farmworkers-County-wide (Mendocino)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Table17_Farmworkers_by_days_worked" displayName="Table17_Farmworkers_by_days_worked" ref="A14:D19" totalsRowShown="0" headerRowDxfId="106" dataDxfId="104" headerRowBorderDxfId="105" tableBorderDxfId="103">
  <tableColumns count="4">
    <tableColumn id="1" xr3:uid="{00000000-0010-0000-1600-000001000000}" name="150 Days or More" dataDxfId="102"/>
    <tableColumn id="2" xr3:uid="{00000000-0010-0000-1600-000002000000}" name="Empty column header" dataDxfId="101"/>
    <tableColumn id="3" xr3:uid="{00000000-0010-0000-1600-000003000000}" name="Empty column header2" dataDxfId="100"/>
    <tableColumn id="4" xr3:uid="{00000000-0010-0000-1600-000004000000}" name="Empty column header3" dataDxfId="9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17-Farmworkers by Days worked- 150 Days or More" altTextSummary="Farmworkers by Days worked- 150 Days or More table consists of 4 columns and 6 row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7000000}" name="Farmworkers_by_days_worked_fewer_than_200_days" displayName="Farmworkers_by_days_worked_fewer_than_200_days" ref="A21:D23" totalsRowShown="0" headerRowDxfId="98" dataDxfId="96" headerRowBorderDxfId="97" tableBorderDxfId="95">
  <tableColumns count="4">
    <tableColumn id="1" xr3:uid="{00000000-0010-0000-1700-000001000000}" name="Fewer than 200 Days" dataDxfId="94"/>
    <tableColumn id="2" xr3:uid="{00000000-0010-0000-1700-000002000000}" name="Empty column header" dataDxfId="93"/>
    <tableColumn id="3" xr3:uid="{00000000-0010-0000-1700-000003000000}" name="Empty column header2" dataDxfId="92"/>
    <tableColumn id="4" xr3:uid="{00000000-0010-0000-1700-000004000000}" name="Empty column header3" dataDxfId="9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- Farmworkers by days worked-Fewer than 200 Dyas" altTextSummary="Farmworkers by days worked-Fewer than 200 Dyas table consists of 4 columns and 3 row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_18_Countywide_Homeless_Persons_2012_CoC" displayName="Table_18_Countywide_Homeless_Persons_2012_CoC" ref="B4:E8" totalsRowShown="0" headerRowDxfId="90" dataDxfId="88" headerRowBorderDxfId="89" tableBorderDxfId="87">
  <tableColumns count="4">
    <tableColumn id="1" xr3:uid="{00000000-0010-0000-1800-000001000000}" name="Empty column header" dataDxfId="86"/>
    <tableColumn id="2" xr3:uid="{00000000-0010-0000-1800-000002000000}" name="Sheltered" dataDxfId="85"/>
    <tableColumn id="3" xr3:uid="{00000000-0010-0000-1800-000003000000}" name="Unsheltered" dataDxfId="84"/>
    <tableColumn id="4" xr3:uid="{00000000-0010-0000-1800-000004000000}" name="Total" dataDxfId="83">
      <calculatedColumnFormula>C5+D5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meless - Table 18" altTextSummary="Homeless - Table 18 with 4 Columns 6 Row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_19_Countywide_Homeless_Persons_2012_CoC" displayName="Table_19_Countywide_Homeless_Persons_2012_CoC" ref="B13:E17" totalsRowShown="0" headerRowDxfId="82" dataDxfId="80" headerRowBorderDxfId="81" tableBorderDxfId="79">
  <tableColumns count="4">
    <tableColumn id="1" xr3:uid="{00000000-0010-0000-1900-000001000000}" name="Empty column header" dataDxfId="78"/>
    <tableColumn id="2" xr3:uid="{00000000-0010-0000-1900-000002000000}" name="Sheltered" dataDxfId="77"/>
    <tableColumn id="3" xr3:uid="{00000000-0010-0000-1900-000003000000}" name="Unsheltered" dataDxfId="76"/>
    <tableColumn id="4" xr3:uid="{00000000-0010-0000-1900-000004000000}" name="Total" dataDxfId="75">
      <calculatedColumnFormula>C14+D14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meless - Table 19" altTextSummary="Homeless - Table 19 with 4 Columns and 6 Row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A000000}" name="Table_20_Countywide_Homeless_Subpopulation_2012_CoC" displayName="Table_20_Countywide_Homeless_Subpopulation_2012_CoC" ref="B21:E22" totalsRowShown="0" headerRowDxfId="74" dataDxfId="73" tableBorderDxfId="72">
  <tableColumns count="4">
    <tableColumn id="1" xr3:uid="{00000000-0010-0000-1A00-000001000000}" name="Subpopulation of Homeless:" dataDxfId="71"/>
    <tableColumn id="2" xr3:uid="{00000000-0010-0000-1A00-000002000000}" name="Empty column header" dataDxfId="70"/>
    <tableColumn id="3" xr3:uid="{00000000-0010-0000-1A00-000003000000}" name="Empty column header2" dataDxfId="69"/>
    <tableColumn id="4" xr3:uid="{00000000-0010-0000-1A00-000004000000}" name="Empty column header3" dataDxfId="68">
      <calculatedColumnFormula>C22+D22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omeless - Table 20" altTextSummary="Homeless - Table 20 with 4 Columns and 3 Row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1_HUD_Assisted_Housing" displayName="Table21_HUD_Assisted_Housing" ref="A3:P17" totalsRowShown="0" headerRowDxfId="67" dataDxfId="65" headerRowBorderDxfId="66" tableBorderDxfId="64" totalsRowBorderDxfId="63">
  <tableColumns count="16">
    <tableColumn id="1" xr3:uid="{00000000-0010-0000-1B00-000001000000}" name="property_name_" dataDxfId="62"/>
    <tableColumn id="2" xr3:uid="{00000000-0010-0000-1B00-000002000000}" name="address_city_" dataDxfId="61"/>
    <tableColumn id="3" xr3:uid="{00000000-0010-0000-1B00-000003000000}" name="address_street_" dataDxfId="60"/>
    <tableColumn id="4" xr3:uid="{00000000-0010-0000-1B00-000004000000}" name="address_zip_" dataDxfId="59"/>
    <tableColumn id="5" xr3:uid="{00000000-0010-0000-1B00-000005000000}" name="risk_level" dataDxfId="58"/>
    <tableColumn id="6" xr3:uid="{00000000-0010-0000-1B00-000006000000}" name="property_id" dataDxfId="57"/>
    <tableColumn id="7" xr3:uid="{00000000-0010-0000-1B00-000007000000}" name="total_assisted unit_count" dataDxfId="56"/>
    <tableColumn id="8" xr3:uid="{00000000-0010-0000-1B00-000008000000}" name="total_unit count" dataDxfId="55"/>
    <tableColumn id="9" xr3:uid="{00000000-0010-0000-1B00-000009000000}" name="expiration_overall_date_" dataDxfId="54"/>
    <tableColumn id="10" xr3:uid="{00000000-0010-0000-1B00-00000A000000}" name="program_type_name_" dataDxfId="53"/>
    <tableColumn id="11" xr3:uid="{00000000-0010-0000-1B00-00000B000000}" name="loan_maturity_date_" dataDxfId="52"/>
    <tableColumn id="12" xr3:uid="{00000000-0010-0000-1B00-00000C000000}" name="Loan_numeric_name" dataDxfId="51"/>
    <tableColumn id="13" xr3:uid="{00000000-0010-0000-1B00-00000D000000}" name="company_type" dataDxfId="50"/>
    <tableColumn id="14" xr3:uid="{00000000-0010-0000-1B00-00000E000000}" name="TitleTwoOrSix" dataDxfId="49"/>
    <tableColumn id="15" xr3:uid="{00000000-0010-0000-1B00-00000F000000}" name="_tcac_property_name  (Indicates LIHTC)" dataDxfId="48"/>
    <tableColumn id="16" xr3:uid="{00000000-0010-0000-1B00-000010000000}" name="occupancy_date" dataDxfId="4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HUD Assisted Housing - Table 21" altTextSummary="HUD Assisted Housing - Table 21 with 15 Columns And 15 Rows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22_LIHTC_Assisted_Housing" displayName="Table22_LIHTC_Assisted_Housing" ref="A21:AE30" totalsRowShown="0" headerRowDxfId="46" dataDxfId="44" headerRowBorderDxfId="45" tableBorderDxfId="43" totalsRowBorderDxfId="42">
  <tableColumns count="31">
    <tableColumn id="1" xr3:uid="{00000000-0010-0000-1C00-000001000000}" name="Project Name" dataDxfId="41"/>
    <tableColumn id="2" xr3:uid="{00000000-0010-0000-1C00-000002000000}" name="Project Address" dataDxfId="40"/>
    <tableColumn id="3" xr3:uid="{00000000-0010-0000-1C00-000003000000}" name="Project City" dataDxfId="39"/>
    <tableColumn id="4" xr3:uid="{00000000-0010-0000-1C00-000004000000}" name="Project Zip" dataDxfId="38"/>
    <tableColumn id="5" xr3:uid="{00000000-0010-0000-1C00-000005000000}" name="PIS Date" dataDxfId="37"/>
    <tableColumn id="6" xr3:uid="{00000000-0010-0000-1C00-000006000000}" name="Conversion Risk" dataDxfId="36"/>
    <tableColumn id="7" xr3:uid="{00000000-0010-0000-1C00-000007000000}" name="risk_level" dataDxfId="35"/>
    <tableColumn id="8" xr3:uid="{00000000-0010-0000-1C00-000008000000}" name="SRO _ Studio Units" dataDxfId="34"/>
    <tableColumn id="9" xr3:uid="{00000000-0010-0000-1C00-000009000000}" name="TCAC#" dataDxfId="33"/>
    <tableColumn id="10" xr3:uid="{00000000-0010-0000-1C00-00000A000000}" name="Total Low_Income Units" dataDxfId="32"/>
    <tableColumn id="11" xr3:uid="{00000000-0010-0000-1C00-00000B000000}" name="Total Units" dataDxfId="31"/>
    <tableColumn id="12" xr3:uid="{00000000-0010-0000-1C00-00000C000000}" name="Year 15 Date__cd" dataDxfId="30"/>
    <tableColumn id="13" xr3:uid="{00000000-0010-0000-1C00-00000D000000}" name="application_year__cn" dataDxfId="29"/>
    <tableColumn id="14" xr3:uid="{00000000-0010-0000-1C00-00000E000000}" name="Application #" dataDxfId="28"/>
    <tableColumn id="15" xr3:uid="{00000000-0010-0000-1C00-00000F000000}" name="Application Stage" dataDxfId="27"/>
    <tableColumn id="16" xr3:uid="{00000000-0010-0000-1C00-000010000000}" name="Housing Type" dataDxfId="26"/>
    <tableColumn id="17" xr3:uid="{00000000-0010-0000-1C00-000011000000}" name="Construction Type" dataDxfId="25"/>
    <tableColumn id="18" xr3:uid="{00000000-0010-0000-1C00-000012000000}" name="Consultant" dataDxfId="24"/>
    <tableColumn id="19" xr3:uid="{00000000-0010-0000-1C00-000013000000}" name="Developer" dataDxfId="23"/>
    <tableColumn id="20" xr3:uid="{00000000-0010-0000-1C00-000014000000}" name="General Partner" dataDxfId="22"/>
    <tableColumn id="21" xr3:uid="{00000000-0010-0000-1C00-000015000000}" name="GP1 Type" dataDxfId="21"/>
    <tableColumn id="22" xr3:uid="{00000000-0010-0000-1C00-000016000000}" name="GP2 Type" dataDxfId="20"/>
    <tableColumn id="23" xr3:uid="{00000000-0010-0000-1C00-000017000000}" name="Management Company" dataDxfId="19"/>
    <tableColumn id="24" xr3:uid="{00000000-0010-0000-1C00-000018000000}" name="Owner _ Applicant Name" dataDxfId="18"/>
    <tableColumn id="25" xr3:uid="{00000000-0010-0000-1C00-000019000000}" name="__General Partner" dataDxfId="17"/>
    <tableColumn id="26" xr3:uid="{00000000-0010-0000-1C00-00001A000000}" name="_1br_Units" dataDxfId="16"/>
    <tableColumn id="27" xr3:uid="{00000000-0010-0000-1C00-00001B000000}" name="_2br_Units" dataDxfId="15"/>
    <tableColumn id="28" xr3:uid="{00000000-0010-0000-1C00-00001C000000}" name="_3br_Units" dataDxfId="14"/>
    <tableColumn id="29" xr3:uid="{00000000-0010-0000-1C00-00001D000000}" name="_4br_Units" dataDxfId="13"/>
    <tableColumn id="30" xr3:uid="{00000000-0010-0000-1C00-00001E000000}" name="_5br_Units" dataDxfId="12"/>
    <tableColumn id="31" xr3:uid="{00000000-0010-0000-1C00-00001F000000}" name="_6br_Units" dataDxfId="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LIHTC Assisted Housing - Table 21" altTextSummary="LIHTC Assisted Housing - Table 21 with 31 Columns and 10 Row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2_Employment" displayName="Table_2_Employment" ref="A3:M18" totalsRowShown="0" headerRowDxfId="371" dataDxfId="370" tableBorderDxfId="369">
  <tableColumns count="13">
    <tableColumn id="1" xr3:uid="{00000000-0010-0000-0200-000001000000}" name="Employment by Industry" dataDxfId="368"/>
    <tableColumn id="2" xr3:uid="{00000000-0010-0000-0200-000002000000}" name="Mendocino County, California" dataDxfId="367"/>
    <tableColumn id="3" xr3:uid="{00000000-0010-0000-0200-000003000000}" name="Mendocino County, California2" dataDxfId="366"/>
    <tableColumn id="4" xr3:uid="{00000000-0010-0000-0200-000004000000}" name="Fort Bragg City city, California" dataDxfId="365"/>
    <tableColumn id="5" xr3:uid="{00000000-0010-0000-0200-000005000000}" name="Fort Bragg City city, California2" dataDxfId="364"/>
    <tableColumn id="6" xr3:uid="{00000000-0010-0000-0200-000006000000}" name="Point Arena City, California" dataDxfId="363"/>
    <tableColumn id="7" xr3:uid="{00000000-0010-0000-0200-000007000000}" name="Point Arena City, California3" dataDxfId="362"/>
    <tableColumn id="8" xr3:uid="{00000000-0010-0000-0200-000008000000}" name="Ukiah city, California" dataDxfId="361"/>
    <tableColumn id="9" xr3:uid="{00000000-0010-0000-0200-000009000000}" name="Ukiah city, California4" dataDxfId="360"/>
    <tableColumn id="10" xr3:uid="{00000000-0010-0000-0200-00000A000000}" name="Willits city, California" dataDxfId="359"/>
    <tableColumn id="11" xr3:uid="{00000000-0010-0000-0200-00000B000000}" name="Willits city, California5" dataDxfId="358"/>
    <tableColumn id="12" xr3:uid="{00000000-0010-0000-0200-00000C000000}" name="Unicorporated area" dataDxfId="357">
      <calculatedColumnFormula>B4-D4-F4-H4-J4</calculatedColumnFormula>
    </tableColumn>
    <tableColumn id="13" xr3:uid="{00000000-0010-0000-0200-00000D000000}" name="Unicorporated area6" dataDxfId="356" dataCellStyle="Percent">
      <calculatedColumnFormula>L4/$M$5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Employment - Table 2" altTextSummary="Employment - Table 2 with 13 Columns and 16 Row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23_RHNA_Mendocino_COG" displayName="Table23_RHNA_Mendocino_COG" ref="A6:G12" totalsRowShown="0" headerRowDxfId="10" dataDxfId="8" headerRowBorderDxfId="9" tableBorderDxfId="7">
  <tableColumns count="7">
    <tableColumn id="1" xr3:uid="{00000000-0010-0000-1D00-000001000000}" name="Income Category" dataDxfId="6"/>
    <tableColumn id="2" xr3:uid="{00000000-0010-0000-1D00-000002000000}" name="Total Region/Countywide" dataDxfId="5"/>
    <tableColumn id="3" xr3:uid="{00000000-0010-0000-1D00-000003000000}" name="Ukiah" dataDxfId="4"/>
    <tableColumn id="4" xr3:uid="{00000000-0010-0000-1D00-000004000000}" name="Fort Bragg" dataDxfId="3"/>
    <tableColumn id="5" xr3:uid="{00000000-0010-0000-1D00-000005000000}" name="Willits" dataDxfId="2"/>
    <tableColumn id="6" xr3:uid="{00000000-0010-0000-1D00-000006000000}" name="Point Arena" dataDxfId="1"/>
    <tableColumn id="7" xr3:uid="{00000000-0010-0000-1D00-000007000000}" name="Unincorporated County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RHNA: Mendocino COG" altTextSummary="RHNA: Mendocino COG_x000d__x000a_Projection Period: January 1, 2014 through June 30, 2019 with 7 Columns and 7 Rows_x000d__x000a_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_Overcrowded_Households_2011" displayName="Table_4_Overcrowded_Households_2011" ref="A4:J25" totalsRowShown="0" headerRowDxfId="355" dataDxfId="354">
  <tableColumns count="10">
    <tableColumn id="1" xr3:uid="{00000000-0010-0000-0300-000001000000}" name="Empty Column Header" dataDxfId="353"/>
    <tableColumn id="2" xr3:uid="{00000000-0010-0000-0300-000002000000}" name="Empty Column Header2" dataDxfId="352"/>
    <tableColumn id="3" xr3:uid="{00000000-0010-0000-0300-000003000000}" name="Empty Column Header3" dataDxfId="351"/>
    <tableColumn id="4" xr3:uid="{00000000-0010-0000-0300-000004000000}" name="Mendocino County, California" dataDxfId="350"/>
    <tableColumn id="5" xr3:uid="{00000000-0010-0000-0300-000005000000}" name="Column4" dataDxfId="349"/>
    <tableColumn id="6" xr3:uid="{00000000-0010-0000-0300-000006000000}" name="Fort Bragg City, California" dataDxfId="348"/>
    <tableColumn id="7" xr3:uid="{00000000-0010-0000-0300-000007000000}" name="Point Arena City, California" dataDxfId="347"/>
    <tableColumn id="8" xr3:uid="{00000000-0010-0000-0300-000008000000}" name="Ukiah City, California" dataDxfId="346"/>
    <tableColumn id="9" xr3:uid="{00000000-0010-0000-0300-000009000000}" name="Willits City, California" dataDxfId="345"/>
    <tableColumn id="10" xr3:uid="{00000000-0010-0000-0300-00000A000000}" name="Unincorporated Area" dataDxfId="34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Overcrowded Households (2011)" altTextSummary="Table of Overcrowded Households (2011) with 9 Columns and 22 Row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4_Fort_Bragg_City" displayName="Table_4_Fort_Bragg_City" ref="A5:H14" totalsRowShown="0" headerRowDxfId="343" dataDxfId="342" tableBorderDxfId="341">
  <tableColumns count="8">
    <tableColumn id="1" xr3:uid="{00000000-0010-0000-0400-000001000000}" name="Household " dataDxfId="340" dataCellStyle="Comma 4"/>
    <tableColumn id="2" xr3:uid="{00000000-0010-0000-0400-000002000000}" name="Extreme Low" dataDxfId="339"/>
    <tableColumn id="3" xr3:uid="{00000000-0010-0000-0400-000003000000}" name="Very Low" dataDxfId="338"/>
    <tableColumn id="4" xr3:uid="{00000000-0010-0000-0400-000004000000}" name="Low" dataDxfId="337"/>
    <tableColumn id="5" xr3:uid="{00000000-0010-0000-0400-000005000000}" name="Moderate" dataDxfId="336"/>
    <tableColumn id="6" xr3:uid="{00000000-0010-0000-0400-000006000000}" name="Above Moderate" dataDxfId="335"/>
    <tableColumn id="7" xr3:uid="{00000000-0010-0000-0400-000007000000}" name="Total" dataDxfId="334"/>
    <tableColumn id="8" xr3:uid="{00000000-0010-0000-0400-000008000000}" name="Lower income" dataDxfId="33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Fort Bragg City" altTextSummary="Table of Fort Bragg City with 8 Columns and 11 Row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4_Point_Arena_City" displayName="Table4_Point_Arena_City" ref="A21:H30" totalsRowShown="0" headerRowDxfId="332" dataDxfId="331" tableBorderDxfId="330">
  <tableColumns count="8">
    <tableColumn id="1" xr3:uid="{00000000-0010-0000-0500-000001000000}" name="Household " dataDxfId="329" dataCellStyle="Comma 4"/>
    <tableColumn id="2" xr3:uid="{00000000-0010-0000-0500-000002000000}" name="Extreme Low" dataDxfId="328"/>
    <tableColumn id="3" xr3:uid="{00000000-0010-0000-0500-000003000000}" name="Very Low" dataDxfId="327"/>
    <tableColumn id="4" xr3:uid="{00000000-0010-0000-0500-000004000000}" name="Low" dataDxfId="326"/>
    <tableColumn id="5" xr3:uid="{00000000-0010-0000-0500-000005000000}" name="Moderate" dataDxfId="325"/>
    <tableColumn id="6" xr3:uid="{00000000-0010-0000-0500-000006000000}" name="Above Moderate" dataDxfId="324"/>
    <tableColumn id="7" xr3:uid="{00000000-0010-0000-0500-000007000000}" name="Total" dataDxfId="323"/>
    <tableColumn id="8" xr3:uid="{00000000-0010-0000-0500-000008000000}" name="Lower income" dataDxfId="32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oint Arena City " altTextSummary="Table For Point Arena City with 8 Column and 11 Row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4_Ukiah_City" displayName="Table4_Ukiah_City" ref="A37:H46" totalsRowShown="0" headerRowDxfId="321" dataDxfId="320" tableBorderDxfId="319">
  <tableColumns count="8">
    <tableColumn id="1" xr3:uid="{00000000-0010-0000-0600-000001000000}" name="Household " dataDxfId="318" dataCellStyle="Comma 4"/>
    <tableColumn id="2" xr3:uid="{00000000-0010-0000-0600-000002000000}" name="Extreme Low" dataDxfId="317"/>
    <tableColumn id="3" xr3:uid="{00000000-0010-0000-0600-000003000000}" name="Very Low" dataDxfId="316"/>
    <tableColumn id="4" xr3:uid="{00000000-0010-0000-0600-000004000000}" name="Low" dataDxfId="315"/>
    <tableColumn id="5" xr3:uid="{00000000-0010-0000-0600-000005000000}" name="Moderate" dataDxfId="314"/>
    <tableColumn id="6" xr3:uid="{00000000-0010-0000-0600-000006000000}" name="Above Moderate" dataDxfId="313"/>
    <tableColumn id="7" xr3:uid="{00000000-0010-0000-0600-000007000000}" name="Total" dataDxfId="312"/>
    <tableColumn id="8" xr3:uid="{00000000-0010-0000-0600-000008000000}" name="Lower income" dataDxfId="3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kiah City " altTextSummary="Table for Ukiah City with 8 Columns and 11 Row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4_Willits_City" displayName="Table4_Willits_City" ref="A53:H62" totalsRowShown="0" headerRowDxfId="310" dataDxfId="309" tableBorderDxfId="308">
  <tableColumns count="8">
    <tableColumn id="1" xr3:uid="{00000000-0010-0000-0700-000001000000}" name="Household " dataDxfId="307" dataCellStyle="Comma 4"/>
    <tableColumn id="2" xr3:uid="{00000000-0010-0000-0700-000002000000}" name="Extreme Low" dataDxfId="306"/>
    <tableColumn id="3" xr3:uid="{00000000-0010-0000-0700-000003000000}" name="Very Low" dataDxfId="305"/>
    <tableColumn id="4" xr3:uid="{00000000-0010-0000-0700-000004000000}" name="Low" dataDxfId="304"/>
    <tableColumn id="5" xr3:uid="{00000000-0010-0000-0700-000005000000}" name="Moderate" dataDxfId="303"/>
    <tableColumn id="6" xr3:uid="{00000000-0010-0000-0700-000006000000}" name="Above Moderate" dataDxfId="302"/>
    <tableColumn id="7" xr3:uid="{00000000-0010-0000-0700-000007000000}" name="Total" dataDxfId="301"/>
    <tableColumn id="8" xr3:uid="{00000000-0010-0000-0700-000008000000}" name="Lower income" dataDxfId="30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Willits City" altTextSummary="Table for Willits City with 8 Columns and 10 Row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4_Unincorporated_Mendocino_County" displayName="Table4_Unincorporated_Mendocino_County" ref="A69:H78" totalsRowShown="0" headerRowDxfId="299" dataDxfId="298" tableBorderDxfId="297">
  <tableColumns count="8">
    <tableColumn id="1" xr3:uid="{00000000-0010-0000-0800-000001000000}" name="Household " dataDxfId="296" dataCellStyle="Comma 4"/>
    <tableColumn id="2" xr3:uid="{00000000-0010-0000-0800-000002000000}" name="Extreme Low" dataDxfId="295"/>
    <tableColumn id="3" xr3:uid="{00000000-0010-0000-0800-000003000000}" name="Very Low" dataDxfId="294"/>
    <tableColumn id="4" xr3:uid="{00000000-0010-0000-0800-000004000000}" name="Low" dataDxfId="293"/>
    <tableColumn id="5" xr3:uid="{00000000-0010-0000-0800-000005000000}" name="Moderate" dataDxfId="292"/>
    <tableColumn id="6" xr3:uid="{00000000-0010-0000-0800-000006000000}" name="Above Moderate" dataDxfId="291"/>
    <tableColumn id="7" xr3:uid="{00000000-0010-0000-0800-000007000000}" name="Total" dataDxfId="290"/>
    <tableColumn id="8" xr3:uid="{00000000-0010-0000-0800-000008000000}" name="Lower income" dataDxfId="2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 Unincorporated Mendocino County " altTextSummary="Table for Unincorporated Mendocino County with 8 Columns and 11 Row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census.usda.gov/index.php" TargetMode="Externa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chpc.net/preservation/MappingWidget.html" TargetMode="External"/><Relationship Id="rId1" Type="http://schemas.openxmlformats.org/officeDocument/2006/relationships/hyperlink" Target="http://www.chpc.net/preservation/MappingWidget.html" TargetMode="Externa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hcd.ca.gov/hpd/hrc/plan/he/other_5rhna.ht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/Users/CCS/Downloads/Sugmya%20Digital%20Solution/Training/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hyperlink" Target="http://factfinder2.census.gov/faces/nav/jsf/pages/searchresults.xhtml?refresh=t" TargetMode="External"/><Relationship Id="rId7" Type="http://schemas.openxmlformats.org/officeDocument/2006/relationships/table" Target="../tables/table12.xm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printerSettings" Target="../printerSettings/printerSettings6.bin"/><Relationship Id="rId9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C:/Users/CCS/Downloads/Sugmya%20Digital%20Solution/Training/DOF_%202010Census_DemoProfile5.xl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workbookViewId="0">
      <selection activeCell="A17" sqref="A17"/>
    </sheetView>
  </sheetViews>
  <sheetFormatPr baseColWidth="10" defaultColWidth="8.83203125" defaultRowHeight="15"/>
  <cols>
    <col min="1" max="1" width="27.6640625" bestFit="1" customWidth="1"/>
  </cols>
  <sheetData>
    <row r="1" spans="1:1" ht="15.75" customHeight="1">
      <c r="A1" s="59" t="s">
        <v>841</v>
      </c>
    </row>
    <row r="2" spans="1:1" ht="20">
      <c r="A2" s="571" t="s">
        <v>828</v>
      </c>
    </row>
    <row r="3" spans="1:1">
      <c r="A3" s="6" t="s">
        <v>1</v>
      </c>
    </row>
    <row r="4" spans="1:1">
      <c r="A4" s="6" t="s">
        <v>829</v>
      </c>
    </row>
    <row r="5" spans="1:1">
      <c r="A5" s="6" t="s">
        <v>830</v>
      </c>
    </row>
    <row r="6" spans="1:1">
      <c r="A6" s="6" t="s">
        <v>831</v>
      </c>
    </row>
    <row r="7" spans="1:1">
      <c r="A7" s="6" t="s">
        <v>239</v>
      </c>
    </row>
    <row r="8" spans="1:1">
      <c r="A8" s="6" t="s">
        <v>832</v>
      </c>
    </row>
    <row r="9" spans="1:1">
      <c r="A9" s="6" t="s">
        <v>833</v>
      </c>
    </row>
    <row r="10" spans="1:1">
      <c r="A10" s="6" t="s">
        <v>834</v>
      </c>
    </row>
    <row r="11" spans="1:1">
      <c r="A11" s="6" t="s">
        <v>835</v>
      </c>
    </row>
    <row r="12" spans="1:1">
      <c r="A12" s="6" t="s">
        <v>836</v>
      </c>
    </row>
    <row r="13" spans="1:1">
      <c r="A13" s="6" t="s">
        <v>837</v>
      </c>
    </row>
    <row r="14" spans="1:1">
      <c r="A14" s="6" t="s">
        <v>838</v>
      </c>
    </row>
    <row r="15" spans="1:1">
      <c r="A15" s="6" t="s">
        <v>839</v>
      </c>
    </row>
    <row r="16" spans="1:1">
      <c r="A16" t="s">
        <v>840</v>
      </c>
    </row>
  </sheetData>
  <dataValidations count="2">
    <dataValidation allowBlank="1" showInputMessage="1" showErrorMessage="1" prompt="This sheet contains Index of workbook" sqref="A1" xr:uid="{00000000-0002-0000-0000-000000000000}"/>
    <dataValidation allowBlank="1" showInputMessage="1" showErrorMessage="1" prompt="Index of Workbook" sqref="A2" xr:uid="{00000000-0002-0000-0000-000001000000}"/>
  </dataValidations>
  <hyperlinks>
    <hyperlink ref="A3" location="Population!A1" display="Population" xr:uid="{00000000-0004-0000-0000-000000000000}"/>
    <hyperlink ref="A4" location="Employment!A1" display="Employment" xr:uid="{00000000-0004-0000-0000-000001000000}"/>
    <hyperlink ref="A5" location="Overcrowding!A1" display="Overcrowding" xr:uid="{00000000-0004-0000-0000-000002000000}"/>
    <hyperlink ref="A6" location="'Overpayment '!A1" display="Overpayment " xr:uid="{00000000-0004-0000-0000-000003000000}"/>
    <hyperlink ref="A7" location="Households!A1" display="Households" xr:uid="{00000000-0004-0000-0000-000004000000}"/>
    <hyperlink ref="A8" location="'Housing Stock _strcuture type'!A1" display="Housing Stock _strcuture type" xr:uid="{00000000-0004-0000-0000-000005000000}"/>
    <hyperlink ref="A9" location="'Housing Stock-vacancy'!A1" display="Housing Stock-vacancy" xr:uid="{00000000-0004-0000-0000-000006000000}"/>
    <hyperlink ref="A10" location="Disability!A1" display="Disability" xr:uid="{00000000-0004-0000-0000-000007000000}"/>
    <hyperlink ref="A11" location="Disability_SB812!A1" display="Disability_SB812" xr:uid="{00000000-0004-0000-0000-000008000000}"/>
    <hyperlink ref="A12" location="'Farm Workers'!A1" display="Farm Workers" xr:uid="{00000000-0004-0000-0000-000009000000}"/>
    <hyperlink ref="A13" location="Homeless!A1" display="Homeless" xr:uid="{00000000-0004-0000-0000-00000A000000}"/>
    <hyperlink ref="A14" location="'Assisted Housing'!A1" display="Assisted Housing" xr:uid="{00000000-0004-0000-0000-00000B000000}"/>
    <hyperlink ref="A15" location="'Projected Needs '!A1" display="Projected Needs " xr:uid="{00000000-0004-0000-0000-00000C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50021"/>
  </sheetPr>
  <dimension ref="A1:N228"/>
  <sheetViews>
    <sheetView topLeftCell="A220" zoomScaleNormal="100" workbookViewId="0">
      <selection activeCell="B237" sqref="B237"/>
    </sheetView>
  </sheetViews>
  <sheetFormatPr baseColWidth="10" defaultColWidth="9.1640625" defaultRowHeight="15"/>
  <cols>
    <col min="1" max="1" width="16.33203125" style="75" customWidth="1"/>
    <col min="2" max="2" width="17.5" style="75" customWidth="1"/>
    <col min="3" max="3" width="18.33203125" style="75" customWidth="1"/>
    <col min="4" max="4" width="17.33203125" style="75" customWidth="1"/>
    <col min="5" max="5" width="20.6640625" style="75" customWidth="1"/>
    <col min="6" max="8" width="16.33203125" style="75" customWidth="1"/>
    <col min="9" max="9" width="14.5" style="75" customWidth="1"/>
    <col min="10" max="12" width="16.33203125" style="75" customWidth="1"/>
    <col min="13" max="13" width="17.5" style="75" customWidth="1"/>
    <col min="14" max="14" width="11.5" style="75" customWidth="1"/>
    <col min="15" max="16384" width="9.1640625" style="75"/>
  </cols>
  <sheetData>
    <row r="1" spans="1:6">
      <c r="A1" s="62" t="s">
        <v>859</v>
      </c>
    </row>
    <row r="2" spans="1:6" ht="17">
      <c r="A2" s="567" t="s">
        <v>621</v>
      </c>
      <c r="B2" s="568"/>
      <c r="C2" s="568"/>
      <c r="D2" s="568"/>
      <c r="E2" s="566"/>
      <c r="F2" s="566"/>
    </row>
    <row r="3" spans="1:6" ht="17">
      <c r="A3" s="567" t="s">
        <v>620</v>
      </c>
      <c r="B3" s="568"/>
      <c r="C3" s="568"/>
      <c r="D3" s="568"/>
      <c r="E3" s="566"/>
      <c r="F3" s="566"/>
    </row>
    <row r="4" spans="1:6" ht="21.75" customHeight="1">
      <c r="A4" s="131" t="s">
        <v>281</v>
      </c>
    </row>
    <row r="5" spans="1:6">
      <c r="A5" s="75" t="s">
        <v>283</v>
      </c>
    </row>
    <row r="6" spans="1:6" ht="15" customHeight="1">
      <c r="A6" s="131" t="s">
        <v>282</v>
      </c>
    </row>
    <row r="7" spans="1:6" ht="15" customHeight="1">
      <c r="A7" s="131"/>
    </row>
    <row r="8" spans="1:6" ht="17">
      <c r="A8" s="79" t="s">
        <v>273</v>
      </c>
    </row>
    <row r="9" spans="1:6" ht="25.5" customHeight="1" thickBot="1">
      <c r="A9" s="519" t="s">
        <v>612</v>
      </c>
      <c r="B9" s="519" t="s">
        <v>613</v>
      </c>
      <c r="C9" s="519" t="s">
        <v>614</v>
      </c>
      <c r="D9" s="519" t="s">
        <v>615</v>
      </c>
      <c r="E9" s="519" t="s">
        <v>616</v>
      </c>
      <c r="F9" s="519" t="s">
        <v>1</v>
      </c>
    </row>
    <row r="10" spans="1:6">
      <c r="A10" s="520">
        <v>95410</v>
      </c>
      <c r="B10" s="209" t="s">
        <v>594</v>
      </c>
      <c r="C10" s="209" t="s">
        <v>595</v>
      </c>
      <c r="D10" s="209" t="s">
        <v>596</v>
      </c>
      <c r="E10" s="209" t="s">
        <v>597</v>
      </c>
      <c r="F10" s="521">
        <v>1</v>
      </c>
    </row>
    <row r="11" spans="1:6">
      <c r="A11" s="101">
        <v>95410</v>
      </c>
      <c r="B11" s="102" t="s">
        <v>594</v>
      </c>
      <c r="C11" s="102" t="s">
        <v>595</v>
      </c>
      <c r="D11" s="102" t="s">
        <v>596</v>
      </c>
      <c r="E11" s="102" t="s">
        <v>598</v>
      </c>
      <c r="F11" s="103">
        <v>1</v>
      </c>
    </row>
    <row r="12" spans="1:6">
      <c r="A12" s="101">
        <v>95410</v>
      </c>
      <c r="B12" s="102" t="s">
        <v>594</v>
      </c>
      <c r="C12" s="102" t="s">
        <v>595</v>
      </c>
      <c r="D12" s="102" t="s">
        <v>599</v>
      </c>
      <c r="E12" s="102" t="s">
        <v>598</v>
      </c>
      <c r="F12" s="103">
        <v>1</v>
      </c>
    </row>
    <row r="13" spans="1:6">
      <c r="A13" s="101">
        <v>95415</v>
      </c>
      <c r="B13" s="102" t="s">
        <v>594</v>
      </c>
      <c r="C13" s="102" t="s">
        <v>595</v>
      </c>
      <c r="D13" s="102" t="s">
        <v>599</v>
      </c>
      <c r="E13" s="102" t="s">
        <v>598</v>
      </c>
      <c r="F13" s="103">
        <v>1</v>
      </c>
    </row>
    <row r="14" spans="1:6">
      <c r="A14" s="101">
        <v>95415</v>
      </c>
      <c r="B14" s="102" t="s">
        <v>594</v>
      </c>
      <c r="C14" s="102" t="s">
        <v>595</v>
      </c>
      <c r="D14" s="102" t="s">
        <v>600</v>
      </c>
      <c r="E14" s="102" t="s">
        <v>598</v>
      </c>
      <c r="F14" s="103">
        <v>1</v>
      </c>
    </row>
    <row r="15" spans="1:6">
      <c r="A15" s="101">
        <v>95417</v>
      </c>
      <c r="B15" s="102" t="s">
        <v>594</v>
      </c>
      <c r="C15" s="102" t="s">
        <v>595</v>
      </c>
      <c r="D15" s="102" t="s">
        <v>601</v>
      </c>
      <c r="E15" s="102" t="s">
        <v>598</v>
      </c>
      <c r="F15" s="103">
        <v>1</v>
      </c>
    </row>
    <row r="16" spans="1:6">
      <c r="A16" s="101">
        <v>95418</v>
      </c>
      <c r="B16" s="102" t="s">
        <v>594</v>
      </c>
      <c r="C16" s="102" t="s">
        <v>595</v>
      </c>
      <c r="D16" s="102" t="s">
        <v>599</v>
      </c>
      <c r="E16" s="102" t="s">
        <v>598</v>
      </c>
      <c r="F16" s="103">
        <v>1</v>
      </c>
    </row>
    <row r="17" spans="1:6">
      <c r="A17" s="101">
        <v>95418</v>
      </c>
      <c r="B17" s="102" t="s">
        <v>594</v>
      </c>
      <c r="C17" s="102" t="s">
        <v>595</v>
      </c>
      <c r="D17" s="102" t="s">
        <v>602</v>
      </c>
      <c r="E17" s="102" t="s">
        <v>597</v>
      </c>
      <c r="F17" s="103">
        <v>1</v>
      </c>
    </row>
    <row r="18" spans="1:6">
      <c r="A18" s="101">
        <v>95418</v>
      </c>
      <c r="B18" s="102" t="s">
        <v>594</v>
      </c>
      <c r="C18" s="102" t="s">
        <v>595</v>
      </c>
      <c r="D18" s="102" t="s">
        <v>603</v>
      </c>
      <c r="E18" s="102" t="s">
        <v>604</v>
      </c>
      <c r="F18" s="103">
        <v>1</v>
      </c>
    </row>
    <row r="19" spans="1:6">
      <c r="A19" s="101">
        <v>95427</v>
      </c>
      <c r="B19" s="102" t="s">
        <v>594</v>
      </c>
      <c r="C19" s="102" t="s">
        <v>595</v>
      </c>
      <c r="D19" s="102" t="s">
        <v>602</v>
      </c>
      <c r="E19" s="102" t="s">
        <v>598</v>
      </c>
      <c r="F19" s="103">
        <v>1</v>
      </c>
    </row>
    <row r="20" spans="1:6">
      <c r="A20" s="101">
        <v>95428</v>
      </c>
      <c r="B20" s="102" t="s">
        <v>594</v>
      </c>
      <c r="C20" s="102" t="s">
        <v>595</v>
      </c>
      <c r="D20" s="102" t="s">
        <v>596</v>
      </c>
      <c r="E20" s="102" t="s">
        <v>598</v>
      </c>
      <c r="F20" s="103">
        <v>1</v>
      </c>
    </row>
    <row r="21" spans="1:6">
      <c r="A21" s="101">
        <v>95428</v>
      </c>
      <c r="B21" s="102" t="s">
        <v>594</v>
      </c>
      <c r="C21" s="102" t="s">
        <v>595</v>
      </c>
      <c r="D21" s="102" t="s">
        <v>599</v>
      </c>
      <c r="E21" s="102" t="s">
        <v>598</v>
      </c>
      <c r="F21" s="103">
        <v>3</v>
      </c>
    </row>
    <row r="22" spans="1:6">
      <c r="A22" s="101">
        <v>95428</v>
      </c>
      <c r="B22" s="102" t="s">
        <v>594</v>
      </c>
      <c r="C22" s="102" t="s">
        <v>595</v>
      </c>
      <c r="D22" s="102" t="s">
        <v>605</v>
      </c>
      <c r="E22" s="102" t="s">
        <v>598</v>
      </c>
      <c r="F22" s="103">
        <v>1</v>
      </c>
    </row>
    <row r="23" spans="1:6">
      <c r="A23" s="101">
        <v>95428</v>
      </c>
      <c r="B23" s="102" t="s">
        <v>594</v>
      </c>
      <c r="C23" s="102" t="s">
        <v>595</v>
      </c>
      <c r="D23" s="102" t="s">
        <v>600</v>
      </c>
      <c r="E23" s="102" t="s">
        <v>598</v>
      </c>
      <c r="F23" s="103">
        <v>3</v>
      </c>
    </row>
    <row r="24" spans="1:6">
      <c r="A24" s="101">
        <v>95428</v>
      </c>
      <c r="B24" s="102" t="s">
        <v>594</v>
      </c>
      <c r="C24" s="102" t="s">
        <v>595</v>
      </c>
      <c r="D24" s="102" t="s">
        <v>602</v>
      </c>
      <c r="E24" s="102" t="s">
        <v>598</v>
      </c>
      <c r="F24" s="103">
        <v>1</v>
      </c>
    </row>
    <row r="25" spans="1:6">
      <c r="A25" s="101">
        <v>95428</v>
      </c>
      <c r="B25" s="102" t="s">
        <v>594</v>
      </c>
      <c r="C25" s="102" t="s">
        <v>595</v>
      </c>
      <c r="D25" s="102" t="s">
        <v>606</v>
      </c>
      <c r="E25" s="102" t="s">
        <v>598</v>
      </c>
      <c r="F25" s="103">
        <v>1</v>
      </c>
    </row>
    <row r="26" spans="1:6">
      <c r="A26" s="101">
        <v>95428</v>
      </c>
      <c r="B26" s="102" t="s">
        <v>594</v>
      </c>
      <c r="C26" s="102" t="s">
        <v>595</v>
      </c>
      <c r="D26" s="102" t="s">
        <v>606</v>
      </c>
      <c r="E26" s="102" t="s">
        <v>604</v>
      </c>
      <c r="F26" s="103">
        <v>1</v>
      </c>
    </row>
    <row r="27" spans="1:6">
      <c r="A27" s="101">
        <v>95428</v>
      </c>
      <c r="B27" s="102" t="s">
        <v>594</v>
      </c>
      <c r="C27" s="102" t="s">
        <v>595</v>
      </c>
      <c r="D27" s="102" t="s">
        <v>603</v>
      </c>
      <c r="E27" s="102" t="s">
        <v>604</v>
      </c>
      <c r="F27" s="103">
        <v>2</v>
      </c>
    </row>
    <row r="28" spans="1:6">
      <c r="A28" s="101">
        <v>95432</v>
      </c>
      <c r="B28" s="102" t="s">
        <v>594</v>
      </c>
      <c r="C28" s="102" t="s">
        <v>595</v>
      </c>
      <c r="D28" s="102" t="s">
        <v>601</v>
      </c>
      <c r="E28" s="102" t="s">
        <v>598</v>
      </c>
      <c r="F28" s="103">
        <v>1</v>
      </c>
    </row>
    <row r="29" spans="1:6">
      <c r="A29" s="101">
        <v>95437</v>
      </c>
      <c r="B29" s="102" t="s">
        <v>594</v>
      </c>
      <c r="C29" s="102" t="s">
        <v>595</v>
      </c>
      <c r="D29" s="102" t="s">
        <v>596</v>
      </c>
      <c r="E29" s="102" t="s">
        <v>598</v>
      </c>
      <c r="F29" s="103">
        <v>3</v>
      </c>
    </row>
    <row r="30" spans="1:6">
      <c r="A30" s="101">
        <v>95437</v>
      </c>
      <c r="B30" s="102" t="s">
        <v>594</v>
      </c>
      <c r="C30" s="102" t="s">
        <v>595</v>
      </c>
      <c r="D30" s="102" t="s">
        <v>599</v>
      </c>
      <c r="E30" s="102" t="s">
        <v>598</v>
      </c>
      <c r="F30" s="103">
        <v>7</v>
      </c>
    </row>
    <row r="31" spans="1:6">
      <c r="A31" s="101">
        <v>95437</v>
      </c>
      <c r="B31" s="102" t="s">
        <v>594</v>
      </c>
      <c r="C31" s="102" t="s">
        <v>595</v>
      </c>
      <c r="D31" s="102" t="s">
        <v>605</v>
      </c>
      <c r="E31" s="102" t="s">
        <v>597</v>
      </c>
      <c r="F31" s="103">
        <v>2</v>
      </c>
    </row>
    <row r="32" spans="1:6">
      <c r="A32" s="101">
        <v>95437</v>
      </c>
      <c r="B32" s="102" t="s">
        <v>594</v>
      </c>
      <c r="C32" s="102" t="s">
        <v>595</v>
      </c>
      <c r="D32" s="102" t="s">
        <v>605</v>
      </c>
      <c r="E32" s="102" t="s">
        <v>598</v>
      </c>
      <c r="F32" s="103">
        <v>9</v>
      </c>
    </row>
    <row r="33" spans="1:6">
      <c r="A33" s="101">
        <v>95437</v>
      </c>
      <c r="B33" s="102" t="s">
        <v>594</v>
      </c>
      <c r="C33" s="102" t="s">
        <v>595</v>
      </c>
      <c r="D33" s="102" t="s">
        <v>600</v>
      </c>
      <c r="E33" s="102" t="s">
        <v>598</v>
      </c>
      <c r="F33" s="103">
        <v>11</v>
      </c>
    </row>
    <row r="34" spans="1:6">
      <c r="A34" s="101">
        <v>95437</v>
      </c>
      <c r="B34" s="102" t="s">
        <v>594</v>
      </c>
      <c r="C34" s="102" t="s">
        <v>595</v>
      </c>
      <c r="D34" s="102" t="s">
        <v>602</v>
      </c>
      <c r="E34" s="102" t="s">
        <v>598</v>
      </c>
      <c r="F34" s="103">
        <v>12</v>
      </c>
    </row>
    <row r="35" spans="1:6">
      <c r="A35" s="101">
        <v>95437</v>
      </c>
      <c r="B35" s="102" t="s">
        <v>594</v>
      </c>
      <c r="C35" s="102" t="s">
        <v>595</v>
      </c>
      <c r="D35" s="102" t="s">
        <v>606</v>
      </c>
      <c r="E35" s="102" t="s">
        <v>598</v>
      </c>
      <c r="F35" s="103">
        <v>16</v>
      </c>
    </row>
    <row r="36" spans="1:6">
      <c r="A36" s="101">
        <v>95437</v>
      </c>
      <c r="B36" s="102" t="s">
        <v>594</v>
      </c>
      <c r="C36" s="102" t="s">
        <v>595</v>
      </c>
      <c r="D36" s="102" t="s">
        <v>606</v>
      </c>
      <c r="E36" s="102" t="s">
        <v>604</v>
      </c>
      <c r="F36" s="103">
        <v>8</v>
      </c>
    </row>
    <row r="37" spans="1:6">
      <c r="A37" s="101">
        <v>95437</v>
      </c>
      <c r="B37" s="102" t="s">
        <v>594</v>
      </c>
      <c r="C37" s="102" t="s">
        <v>595</v>
      </c>
      <c r="D37" s="102" t="s">
        <v>601</v>
      </c>
      <c r="E37" s="102" t="s">
        <v>598</v>
      </c>
      <c r="F37" s="103">
        <v>11</v>
      </c>
    </row>
    <row r="38" spans="1:6">
      <c r="A38" s="101">
        <v>95437</v>
      </c>
      <c r="B38" s="102" t="s">
        <v>594</v>
      </c>
      <c r="C38" s="102" t="s">
        <v>595</v>
      </c>
      <c r="D38" s="102" t="s">
        <v>601</v>
      </c>
      <c r="E38" s="102" t="s">
        <v>604</v>
      </c>
      <c r="F38" s="103">
        <v>5</v>
      </c>
    </row>
    <row r="39" spans="1:6">
      <c r="A39" s="101">
        <v>95437</v>
      </c>
      <c r="B39" s="102" t="s">
        <v>594</v>
      </c>
      <c r="C39" s="102" t="s">
        <v>595</v>
      </c>
      <c r="D39" s="102" t="s">
        <v>607</v>
      </c>
      <c r="E39" s="102" t="s">
        <v>598</v>
      </c>
      <c r="F39" s="103">
        <v>7</v>
      </c>
    </row>
    <row r="40" spans="1:6">
      <c r="A40" s="101">
        <v>95437</v>
      </c>
      <c r="B40" s="102" t="s">
        <v>594</v>
      </c>
      <c r="C40" s="102" t="s">
        <v>595</v>
      </c>
      <c r="D40" s="102" t="s">
        <v>607</v>
      </c>
      <c r="E40" s="102" t="s">
        <v>604</v>
      </c>
      <c r="F40" s="103">
        <v>14</v>
      </c>
    </row>
    <row r="41" spans="1:6">
      <c r="A41" s="101">
        <v>95437</v>
      </c>
      <c r="B41" s="102" t="s">
        <v>594</v>
      </c>
      <c r="C41" s="102" t="s">
        <v>595</v>
      </c>
      <c r="D41" s="102" t="s">
        <v>603</v>
      </c>
      <c r="E41" s="102" t="s">
        <v>598</v>
      </c>
      <c r="F41" s="103">
        <v>3</v>
      </c>
    </row>
    <row r="42" spans="1:6">
      <c r="A42" s="101">
        <v>95437</v>
      </c>
      <c r="B42" s="102" t="s">
        <v>594</v>
      </c>
      <c r="C42" s="102" t="s">
        <v>595</v>
      </c>
      <c r="D42" s="102" t="s">
        <v>603</v>
      </c>
      <c r="E42" s="102" t="s">
        <v>604</v>
      </c>
      <c r="F42" s="103">
        <v>10</v>
      </c>
    </row>
    <row r="43" spans="1:6">
      <c r="A43" s="101">
        <v>95437</v>
      </c>
      <c r="B43" s="102" t="s">
        <v>594</v>
      </c>
      <c r="C43" s="102" t="s">
        <v>595</v>
      </c>
      <c r="D43" s="102" t="s">
        <v>608</v>
      </c>
      <c r="E43" s="102" t="s">
        <v>598</v>
      </c>
      <c r="F43" s="103">
        <v>2</v>
      </c>
    </row>
    <row r="44" spans="1:6">
      <c r="A44" s="101">
        <v>95437</v>
      </c>
      <c r="B44" s="102" t="s">
        <v>594</v>
      </c>
      <c r="C44" s="102" t="s">
        <v>595</v>
      </c>
      <c r="D44" s="102" t="s">
        <v>608</v>
      </c>
      <c r="E44" s="102" t="s">
        <v>604</v>
      </c>
      <c r="F44" s="103">
        <v>3</v>
      </c>
    </row>
    <row r="45" spans="1:6">
      <c r="A45" s="101">
        <v>95437</v>
      </c>
      <c r="B45" s="102" t="s">
        <v>594</v>
      </c>
      <c r="C45" s="102" t="s">
        <v>595</v>
      </c>
      <c r="D45" s="102" t="s">
        <v>608</v>
      </c>
      <c r="E45" s="102" t="s">
        <v>609</v>
      </c>
      <c r="F45" s="103">
        <v>1</v>
      </c>
    </row>
    <row r="46" spans="1:6">
      <c r="A46" s="101">
        <v>95445</v>
      </c>
      <c r="B46" s="102" t="s">
        <v>594</v>
      </c>
      <c r="C46" s="102" t="s">
        <v>595</v>
      </c>
      <c r="D46" s="102" t="s">
        <v>606</v>
      </c>
      <c r="E46" s="102" t="s">
        <v>598</v>
      </c>
      <c r="F46" s="103">
        <v>1</v>
      </c>
    </row>
    <row r="47" spans="1:6">
      <c r="A47" s="101">
        <v>95445</v>
      </c>
      <c r="B47" s="102" t="s">
        <v>594</v>
      </c>
      <c r="C47" s="102" t="s">
        <v>595</v>
      </c>
      <c r="D47" s="102" t="s">
        <v>603</v>
      </c>
      <c r="E47" s="102" t="s">
        <v>610</v>
      </c>
      <c r="F47" s="103">
        <v>1</v>
      </c>
    </row>
    <row r="48" spans="1:6">
      <c r="A48" s="101">
        <v>95449</v>
      </c>
      <c r="B48" s="102" t="s">
        <v>594</v>
      </c>
      <c r="C48" s="102" t="s">
        <v>595</v>
      </c>
      <c r="D48" s="102" t="s">
        <v>602</v>
      </c>
      <c r="E48" s="102" t="s">
        <v>598</v>
      </c>
      <c r="F48" s="103">
        <v>1</v>
      </c>
    </row>
    <row r="49" spans="1:6">
      <c r="A49" s="101">
        <v>95449</v>
      </c>
      <c r="B49" s="102" t="s">
        <v>594</v>
      </c>
      <c r="C49" s="102" t="s">
        <v>595</v>
      </c>
      <c r="D49" s="102" t="s">
        <v>606</v>
      </c>
      <c r="E49" s="102" t="s">
        <v>598</v>
      </c>
      <c r="F49" s="103">
        <v>1</v>
      </c>
    </row>
    <row r="50" spans="1:6">
      <c r="A50" s="101">
        <v>95449</v>
      </c>
      <c r="B50" s="102" t="s">
        <v>594</v>
      </c>
      <c r="C50" s="102" t="s">
        <v>595</v>
      </c>
      <c r="D50" s="102" t="s">
        <v>603</v>
      </c>
      <c r="E50" s="102" t="s">
        <v>598</v>
      </c>
      <c r="F50" s="103">
        <v>1</v>
      </c>
    </row>
    <row r="51" spans="1:6">
      <c r="A51" s="101">
        <v>95454</v>
      </c>
      <c r="B51" s="102" t="s">
        <v>594</v>
      </c>
      <c r="C51" s="102" t="s">
        <v>595</v>
      </c>
      <c r="D51" s="102" t="s">
        <v>596</v>
      </c>
      <c r="E51" s="102" t="s">
        <v>598</v>
      </c>
      <c r="F51" s="103">
        <v>2</v>
      </c>
    </row>
    <row r="52" spans="1:6">
      <c r="A52" s="101">
        <v>95454</v>
      </c>
      <c r="B52" s="102" t="s">
        <v>594</v>
      </c>
      <c r="C52" s="102" t="s">
        <v>595</v>
      </c>
      <c r="D52" s="102" t="s">
        <v>599</v>
      </c>
      <c r="E52" s="102" t="s">
        <v>598</v>
      </c>
      <c r="F52" s="103">
        <v>1</v>
      </c>
    </row>
    <row r="53" spans="1:6">
      <c r="A53" s="101">
        <v>95454</v>
      </c>
      <c r="B53" s="102" t="s">
        <v>594</v>
      </c>
      <c r="C53" s="102" t="s">
        <v>595</v>
      </c>
      <c r="D53" s="102" t="s">
        <v>605</v>
      </c>
      <c r="E53" s="102" t="s">
        <v>598</v>
      </c>
      <c r="F53" s="103">
        <v>1</v>
      </c>
    </row>
    <row r="54" spans="1:6">
      <c r="A54" s="101">
        <v>95454</v>
      </c>
      <c r="B54" s="102" t="s">
        <v>594</v>
      </c>
      <c r="C54" s="102" t="s">
        <v>595</v>
      </c>
      <c r="D54" s="102" t="s">
        <v>600</v>
      </c>
      <c r="E54" s="102" t="s">
        <v>598</v>
      </c>
      <c r="F54" s="103">
        <v>2</v>
      </c>
    </row>
    <row r="55" spans="1:6">
      <c r="A55" s="101">
        <v>95454</v>
      </c>
      <c r="B55" s="102" t="s">
        <v>594</v>
      </c>
      <c r="C55" s="102" t="s">
        <v>595</v>
      </c>
      <c r="D55" s="102" t="s">
        <v>602</v>
      </c>
      <c r="E55" s="102" t="s">
        <v>598</v>
      </c>
      <c r="F55" s="103">
        <v>3</v>
      </c>
    </row>
    <row r="56" spans="1:6">
      <c r="A56" s="101">
        <v>95454</v>
      </c>
      <c r="B56" s="102" t="s">
        <v>594</v>
      </c>
      <c r="C56" s="102" t="s">
        <v>595</v>
      </c>
      <c r="D56" s="102" t="s">
        <v>606</v>
      </c>
      <c r="E56" s="102" t="s">
        <v>598</v>
      </c>
      <c r="F56" s="103">
        <v>1</v>
      </c>
    </row>
    <row r="57" spans="1:6">
      <c r="A57" s="101">
        <v>95454</v>
      </c>
      <c r="B57" s="102" t="s">
        <v>594</v>
      </c>
      <c r="C57" s="102" t="s">
        <v>595</v>
      </c>
      <c r="D57" s="102" t="s">
        <v>601</v>
      </c>
      <c r="E57" s="102" t="s">
        <v>597</v>
      </c>
      <c r="F57" s="103">
        <v>1</v>
      </c>
    </row>
    <row r="58" spans="1:6">
      <c r="A58" s="101">
        <v>95454</v>
      </c>
      <c r="B58" s="102" t="s">
        <v>594</v>
      </c>
      <c r="C58" s="102" t="s">
        <v>595</v>
      </c>
      <c r="D58" s="102" t="s">
        <v>601</v>
      </c>
      <c r="E58" s="102" t="s">
        <v>598</v>
      </c>
      <c r="F58" s="103">
        <v>1</v>
      </c>
    </row>
    <row r="59" spans="1:6">
      <c r="A59" s="101">
        <v>95454</v>
      </c>
      <c r="B59" s="102" t="s">
        <v>594</v>
      </c>
      <c r="C59" s="102" t="s">
        <v>595</v>
      </c>
      <c r="D59" s="102" t="s">
        <v>607</v>
      </c>
      <c r="E59" s="102" t="s">
        <v>604</v>
      </c>
      <c r="F59" s="103">
        <v>1</v>
      </c>
    </row>
    <row r="60" spans="1:6">
      <c r="A60" s="101">
        <v>95454</v>
      </c>
      <c r="B60" s="102" t="s">
        <v>594</v>
      </c>
      <c r="C60" s="102" t="s">
        <v>595</v>
      </c>
      <c r="D60" s="102" t="s">
        <v>608</v>
      </c>
      <c r="E60" s="102" t="s">
        <v>597</v>
      </c>
      <c r="F60" s="103">
        <v>2</v>
      </c>
    </row>
    <row r="61" spans="1:6">
      <c r="A61" s="101">
        <v>95456</v>
      </c>
      <c r="B61" s="102" t="s">
        <v>594</v>
      </c>
      <c r="C61" s="102" t="s">
        <v>595</v>
      </c>
      <c r="D61" s="102" t="s">
        <v>606</v>
      </c>
      <c r="E61" s="102" t="s">
        <v>598</v>
      </c>
      <c r="F61" s="103">
        <v>1</v>
      </c>
    </row>
    <row r="62" spans="1:6">
      <c r="A62" s="101">
        <v>95459</v>
      </c>
      <c r="B62" s="102" t="s">
        <v>594</v>
      </c>
      <c r="C62" s="102" t="s">
        <v>595</v>
      </c>
      <c r="D62" s="102" t="s">
        <v>599</v>
      </c>
      <c r="E62" s="102" t="s">
        <v>598</v>
      </c>
      <c r="F62" s="103">
        <v>1</v>
      </c>
    </row>
    <row r="63" spans="1:6">
      <c r="A63" s="101">
        <v>95459</v>
      </c>
      <c r="B63" s="102" t="s">
        <v>594</v>
      </c>
      <c r="C63" s="102" t="s">
        <v>595</v>
      </c>
      <c r="D63" s="102" t="s">
        <v>600</v>
      </c>
      <c r="E63" s="102" t="s">
        <v>598</v>
      </c>
      <c r="F63" s="103">
        <v>3</v>
      </c>
    </row>
    <row r="64" spans="1:6">
      <c r="A64" s="101">
        <v>95460</v>
      </c>
      <c r="B64" s="102" t="s">
        <v>594</v>
      </c>
      <c r="C64" s="102" t="s">
        <v>595</v>
      </c>
      <c r="D64" s="102" t="s">
        <v>599</v>
      </c>
      <c r="E64" s="102" t="s">
        <v>598</v>
      </c>
      <c r="F64" s="103">
        <v>1</v>
      </c>
    </row>
    <row r="65" spans="1:6">
      <c r="A65" s="101">
        <v>95460</v>
      </c>
      <c r="B65" s="550" t="s">
        <v>842</v>
      </c>
      <c r="C65" s="102" t="s">
        <v>595</v>
      </c>
      <c r="D65" s="102" t="s">
        <v>602</v>
      </c>
      <c r="E65" s="102" t="s">
        <v>598</v>
      </c>
      <c r="F65" s="103">
        <v>2</v>
      </c>
    </row>
    <row r="66" spans="1:6">
      <c r="A66" s="101">
        <v>95460</v>
      </c>
      <c r="B66" s="102" t="s">
        <v>594</v>
      </c>
      <c r="C66" s="102" t="s">
        <v>595</v>
      </c>
      <c r="D66" s="102" t="s">
        <v>606</v>
      </c>
      <c r="E66" s="102" t="s">
        <v>598</v>
      </c>
      <c r="F66" s="103">
        <v>2</v>
      </c>
    </row>
    <row r="67" spans="1:6">
      <c r="A67" s="101">
        <v>95460</v>
      </c>
      <c r="B67" s="102" t="s">
        <v>594</v>
      </c>
      <c r="C67" s="102" t="s">
        <v>595</v>
      </c>
      <c r="D67" s="102" t="s">
        <v>607</v>
      </c>
      <c r="E67" s="102" t="s">
        <v>598</v>
      </c>
      <c r="F67" s="103">
        <v>1</v>
      </c>
    </row>
    <row r="68" spans="1:6">
      <c r="A68" s="101">
        <v>95463</v>
      </c>
      <c r="B68" s="102" t="s">
        <v>594</v>
      </c>
      <c r="C68" s="102" t="s">
        <v>595</v>
      </c>
      <c r="D68" s="102" t="s">
        <v>600</v>
      </c>
      <c r="E68" s="102" t="s">
        <v>598</v>
      </c>
      <c r="F68" s="103">
        <v>1</v>
      </c>
    </row>
    <row r="69" spans="1:6">
      <c r="A69" s="101">
        <v>95466</v>
      </c>
      <c r="B69" s="102" t="s">
        <v>594</v>
      </c>
      <c r="C69" s="102" t="s">
        <v>595</v>
      </c>
      <c r="D69" s="102" t="s">
        <v>599</v>
      </c>
      <c r="E69" s="102" t="s">
        <v>598</v>
      </c>
      <c r="F69" s="103">
        <v>1</v>
      </c>
    </row>
    <row r="70" spans="1:6">
      <c r="A70" s="101">
        <v>95466</v>
      </c>
      <c r="B70" s="102" t="s">
        <v>594</v>
      </c>
      <c r="C70" s="102" t="s">
        <v>595</v>
      </c>
      <c r="D70" s="102" t="s">
        <v>606</v>
      </c>
      <c r="E70" s="102" t="s">
        <v>598</v>
      </c>
      <c r="F70" s="103">
        <v>1</v>
      </c>
    </row>
    <row r="71" spans="1:6">
      <c r="A71" s="101">
        <v>95466</v>
      </c>
      <c r="B71" s="102" t="s">
        <v>594</v>
      </c>
      <c r="C71" s="102" t="s">
        <v>595</v>
      </c>
      <c r="D71" s="102" t="s">
        <v>603</v>
      </c>
      <c r="E71" s="102" t="s">
        <v>604</v>
      </c>
      <c r="F71" s="103">
        <v>1</v>
      </c>
    </row>
    <row r="72" spans="1:6">
      <c r="A72" s="101">
        <v>95468</v>
      </c>
      <c r="B72" s="102" t="s">
        <v>594</v>
      </c>
      <c r="C72" s="102" t="s">
        <v>595</v>
      </c>
      <c r="D72" s="102" t="s">
        <v>599</v>
      </c>
      <c r="E72" s="102" t="s">
        <v>598</v>
      </c>
      <c r="F72" s="103">
        <v>1</v>
      </c>
    </row>
    <row r="73" spans="1:6">
      <c r="A73" s="101">
        <v>95468</v>
      </c>
      <c r="B73" s="102" t="s">
        <v>594</v>
      </c>
      <c r="C73" s="102" t="s">
        <v>595</v>
      </c>
      <c r="D73" s="102" t="s">
        <v>605</v>
      </c>
      <c r="E73" s="102" t="s">
        <v>597</v>
      </c>
      <c r="F73" s="103">
        <v>1</v>
      </c>
    </row>
    <row r="74" spans="1:6">
      <c r="A74" s="101">
        <v>95468</v>
      </c>
      <c r="B74" s="102" t="s">
        <v>594</v>
      </c>
      <c r="C74" s="102" t="s">
        <v>595</v>
      </c>
      <c r="D74" s="102" t="s">
        <v>605</v>
      </c>
      <c r="E74" s="102" t="s">
        <v>598</v>
      </c>
      <c r="F74" s="103">
        <v>3</v>
      </c>
    </row>
    <row r="75" spans="1:6">
      <c r="A75" s="101">
        <v>95468</v>
      </c>
      <c r="B75" s="102" t="s">
        <v>594</v>
      </c>
      <c r="C75" s="102" t="s">
        <v>595</v>
      </c>
      <c r="D75" s="102" t="s">
        <v>600</v>
      </c>
      <c r="E75" s="102" t="s">
        <v>598</v>
      </c>
      <c r="F75" s="103">
        <v>1</v>
      </c>
    </row>
    <row r="76" spans="1:6">
      <c r="A76" s="101">
        <v>95468</v>
      </c>
      <c r="B76" s="102" t="s">
        <v>594</v>
      </c>
      <c r="C76" s="102" t="s">
        <v>595</v>
      </c>
      <c r="D76" s="102" t="s">
        <v>602</v>
      </c>
      <c r="E76" s="102" t="s">
        <v>598</v>
      </c>
      <c r="F76" s="103">
        <v>1</v>
      </c>
    </row>
    <row r="77" spans="1:6">
      <c r="A77" s="101">
        <v>95468</v>
      </c>
      <c r="B77" s="102" t="s">
        <v>594</v>
      </c>
      <c r="C77" s="102" t="s">
        <v>595</v>
      </c>
      <c r="D77" s="102" t="s">
        <v>603</v>
      </c>
      <c r="E77" s="102" t="s">
        <v>598</v>
      </c>
      <c r="F77" s="103">
        <v>1</v>
      </c>
    </row>
    <row r="78" spans="1:6">
      <c r="A78" s="101">
        <v>95468</v>
      </c>
      <c r="B78" s="102" t="s">
        <v>594</v>
      </c>
      <c r="C78" s="102" t="s">
        <v>595</v>
      </c>
      <c r="D78" s="102" t="s">
        <v>603</v>
      </c>
      <c r="E78" s="102" t="s">
        <v>604</v>
      </c>
      <c r="F78" s="103">
        <v>1</v>
      </c>
    </row>
    <row r="79" spans="1:6">
      <c r="A79" s="101">
        <v>95469</v>
      </c>
      <c r="B79" s="102" t="s">
        <v>594</v>
      </c>
      <c r="C79" s="102" t="s">
        <v>595</v>
      </c>
      <c r="D79" s="102" t="s">
        <v>596</v>
      </c>
      <c r="E79" s="102" t="s">
        <v>598</v>
      </c>
      <c r="F79" s="103">
        <v>1</v>
      </c>
    </row>
    <row r="80" spans="1:6">
      <c r="A80" s="101">
        <v>95469</v>
      </c>
      <c r="B80" s="102" t="s">
        <v>594</v>
      </c>
      <c r="C80" s="102" t="s">
        <v>595</v>
      </c>
      <c r="D80" s="102" t="s">
        <v>599</v>
      </c>
      <c r="E80" s="102" t="s">
        <v>598</v>
      </c>
      <c r="F80" s="103">
        <v>1</v>
      </c>
    </row>
    <row r="81" spans="1:6">
      <c r="A81" s="101">
        <v>95469</v>
      </c>
      <c r="B81" s="102" t="s">
        <v>594</v>
      </c>
      <c r="C81" s="102" t="s">
        <v>595</v>
      </c>
      <c r="D81" s="102" t="s">
        <v>605</v>
      </c>
      <c r="E81" s="102" t="s">
        <v>598</v>
      </c>
      <c r="F81" s="103">
        <v>2</v>
      </c>
    </row>
    <row r="82" spans="1:6">
      <c r="A82" s="101">
        <v>95469</v>
      </c>
      <c r="B82" s="102" t="s">
        <v>594</v>
      </c>
      <c r="C82" s="102" t="s">
        <v>595</v>
      </c>
      <c r="D82" s="102" t="s">
        <v>600</v>
      </c>
      <c r="E82" s="102" t="s">
        <v>598</v>
      </c>
      <c r="F82" s="103">
        <v>1</v>
      </c>
    </row>
    <row r="83" spans="1:6">
      <c r="A83" s="101">
        <v>95469</v>
      </c>
      <c r="B83" s="102" t="s">
        <v>594</v>
      </c>
      <c r="C83" s="102" t="s">
        <v>595</v>
      </c>
      <c r="D83" s="102" t="s">
        <v>606</v>
      </c>
      <c r="E83" s="102" t="s">
        <v>597</v>
      </c>
      <c r="F83" s="103">
        <v>1</v>
      </c>
    </row>
    <row r="84" spans="1:6">
      <c r="A84" s="101">
        <v>95469</v>
      </c>
      <c r="B84" s="102" t="s">
        <v>594</v>
      </c>
      <c r="C84" s="102" t="s">
        <v>595</v>
      </c>
      <c r="D84" s="102" t="s">
        <v>606</v>
      </c>
      <c r="E84" s="102" t="s">
        <v>604</v>
      </c>
      <c r="F84" s="103">
        <v>1</v>
      </c>
    </row>
    <row r="85" spans="1:6">
      <c r="A85" s="101">
        <v>95470</v>
      </c>
      <c r="B85" s="102" t="s">
        <v>594</v>
      </c>
      <c r="C85" s="102" t="s">
        <v>595</v>
      </c>
      <c r="D85" s="102" t="s">
        <v>596</v>
      </c>
      <c r="E85" s="102" t="s">
        <v>598</v>
      </c>
      <c r="F85" s="103">
        <v>2</v>
      </c>
    </row>
    <row r="86" spans="1:6">
      <c r="A86" s="101">
        <v>95470</v>
      </c>
      <c r="B86" s="102" t="s">
        <v>594</v>
      </c>
      <c r="C86" s="102" t="s">
        <v>595</v>
      </c>
      <c r="D86" s="102" t="s">
        <v>599</v>
      </c>
      <c r="E86" s="102" t="s">
        <v>598</v>
      </c>
      <c r="F86" s="103">
        <v>5</v>
      </c>
    </row>
    <row r="87" spans="1:6">
      <c r="A87" s="101">
        <v>95470</v>
      </c>
      <c r="B87" s="102" t="s">
        <v>594</v>
      </c>
      <c r="C87" s="102" t="s">
        <v>595</v>
      </c>
      <c r="D87" s="102" t="s">
        <v>605</v>
      </c>
      <c r="E87" s="102" t="s">
        <v>598</v>
      </c>
      <c r="F87" s="103">
        <v>2</v>
      </c>
    </row>
    <row r="88" spans="1:6">
      <c r="A88" s="101">
        <v>95470</v>
      </c>
      <c r="B88" s="102" t="s">
        <v>594</v>
      </c>
      <c r="C88" s="102" t="s">
        <v>595</v>
      </c>
      <c r="D88" s="102" t="s">
        <v>600</v>
      </c>
      <c r="E88" s="102" t="s">
        <v>598</v>
      </c>
      <c r="F88" s="103">
        <v>4</v>
      </c>
    </row>
    <row r="89" spans="1:6" ht="16" thickBot="1">
      <c r="A89" s="98">
        <v>95470</v>
      </c>
      <c r="B89" s="99" t="s">
        <v>594</v>
      </c>
      <c r="C89" s="99" t="s">
        <v>595</v>
      </c>
      <c r="D89" s="99" t="s">
        <v>602</v>
      </c>
      <c r="E89" s="99" t="s">
        <v>597</v>
      </c>
      <c r="F89" s="100">
        <v>1</v>
      </c>
    </row>
    <row r="90" spans="1:6" ht="25.5" customHeight="1">
      <c r="A90" s="522" t="s">
        <v>612</v>
      </c>
      <c r="B90" s="522" t="s">
        <v>613</v>
      </c>
      <c r="C90" s="522" t="s">
        <v>614</v>
      </c>
      <c r="D90" s="522" t="s">
        <v>615</v>
      </c>
      <c r="E90" s="522" t="s">
        <v>616</v>
      </c>
      <c r="F90" s="522" t="s">
        <v>1</v>
      </c>
    </row>
    <row r="91" spans="1:6">
      <c r="A91" s="98">
        <v>95470</v>
      </c>
      <c r="B91" s="99" t="s">
        <v>594</v>
      </c>
      <c r="C91" s="99" t="s">
        <v>595</v>
      </c>
      <c r="D91" s="99" t="s">
        <v>602</v>
      </c>
      <c r="E91" s="99" t="s">
        <v>598</v>
      </c>
      <c r="F91" s="100">
        <v>2</v>
      </c>
    </row>
    <row r="92" spans="1:6">
      <c r="A92" s="101">
        <v>95470</v>
      </c>
      <c r="B92" s="102" t="s">
        <v>594</v>
      </c>
      <c r="C92" s="102" t="s">
        <v>595</v>
      </c>
      <c r="D92" s="102" t="s">
        <v>606</v>
      </c>
      <c r="E92" s="102" t="s">
        <v>597</v>
      </c>
      <c r="F92" s="103">
        <v>1</v>
      </c>
    </row>
    <row r="93" spans="1:6">
      <c r="A93" s="101">
        <v>95470</v>
      </c>
      <c r="B93" s="102" t="s">
        <v>594</v>
      </c>
      <c r="C93" s="102" t="s">
        <v>595</v>
      </c>
      <c r="D93" s="102" t="s">
        <v>606</v>
      </c>
      <c r="E93" s="102" t="s">
        <v>598</v>
      </c>
      <c r="F93" s="103">
        <v>8</v>
      </c>
    </row>
    <row r="94" spans="1:6">
      <c r="A94" s="101">
        <v>95470</v>
      </c>
      <c r="B94" s="102" t="s">
        <v>594</v>
      </c>
      <c r="C94" s="102" t="s">
        <v>595</v>
      </c>
      <c r="D94" s="102" t="s">
        <v>606</v>
      </c>
      <c r="E94" s="102" t="s">
        <v>610</v>
      </c>
      <c r="F94" s="103">
        <v>1</v>
      </c>
    </row>
    <row r="95" spans="1:6">
      <c r="A95" s="101">
        <v>95470</v>
      </c>
      <c r="B95" s="102" t="s">
        <v>594</v>
      </c>
      <c r="C95" s="102" t="s">
        <v>595</v>
      </c>
      <c r="D95" s="102" t="s">
        <v>601</v>
      </c>
      <c r="E95" s="102" t="s">
        <v>610</v>
      </c>
      <c r="F95" s="103">
        <v>2</v>
      </c>
    </row>
    <row r="96" spans="1:6">
      <c r="A96" s="101">
        <v>95470</v>
      </c>
      <c r="B96" s="102" t="s">
        <v>594</v>
      </c>
      <c r="C96" s="102" t="s">
        <v>595</v>
      </c>
      <c r="D96" s="102" t="s">
        <v>601</v>
      </c>
      <c r="E96" s="102" t="s">
        <v>604</v>
      </c>
      <c r="F96" s="103">
        <v>1</v>
      </c>
    </row>
    <row r="97" spans="1:6">
      <c r="A97" s="101">
        <v>95470</v>
      </c>
      <c r="B97" s="102" t="s">
        <v>594</v>
      </c>
      <c r="C97" s="102" t="s">
        <v>595</v>
      </c>
      <c r="D97" s="102" t="s">
        <v>607</v>
      </c>
      <c r="E97" s="102" t="s">
        <v>598</v>
      </c>
      <c r="F97" s="103">
        <v>1</v>
      </c>
    </row>
    <row r="98" spans="1:6">
      <c r="A98" s="101">
        <v>95470</v>
      </c>
      <c r="B98" s="102" t="s">
        <v>594</v>
      </c>
      <c r="C98" s="102" t="s">
        <v>595</v>
      </c>
      <c r="D98" s="102" t="s">
        <v>607</v>
      </c>
      <c r="E98" s="102" t="s">
        <v>610</v>
      </c>
      <c r="F98" s="103">
        <v>2</v>
      </c>
    </row>
    <row r="99" spans="1:6">
      <c r="A99" s="101">
        <v>95470</v>
      </c>
      <c r="B99" s="102" t="s">
        <v>594</v>
      </c>
      <c r="C99" s="102" t="s">
        <v>595</v>
      </c>
      <c r="D99" s="102" t="s">
        <v>607</v>
      </c>
      <c r="E99" s="102" t="s">
        <v>604</v>
      </c>
      <c r="F99" s="103">
        <v>3</v>
      </c>
    </row>
    <row r="100" spans="1:6">
      <c r="A100" s="101">
        <v>95470</v>
      </c>
      <c r="B100" s="102" t="s">
        <v>594</v>
      </c>
      <c r="C100" s="102" t="s">
        <v>595</v>
      </c>
      <c r="D100" s="102" t="s">
        <v>603</v>
      </c>
      <c r="E100" s="102" t="s">
        <v>598</v>
      </c>
      <c r="F100" s="103">
        <v>1</v>
      </c>
    </row>
    <row r="101" spans="1:6">
      <c r="A101" s="101">
        <v>95470</v>
      </c>
      <c r="B101" s="102" t="s">
        <v>594</v>
      </c>
      <c r="C101" s="102" t="s">
        <v>595</v>
      </c>
      <c r="D101" s="102" t="s">
        <v>603</v>
      </c>
      <c r="E101" s="102" t="s">
        <v>610</v>
      </c>
      <c r="F101" s="103">
        <v>1</v>
      </c>
    </row>
    <row r="102" spans="1:6">
      <c r="A102" s="101">
        <v>95470</v>
      </c>
      <c r="B102" s="102" t="s">
        <v>594</v>
      </c>
      <c r="C102" s="102" t="s">
        <v>595</v>
      </c>
      <c r="D102" s="102" t="s">
        <v>603</v>
      </c>
      <c r="E102" s="102" t="s">
        <v>604</v>
      </c>
      <c r="F102" s="103">
        <v>1</v>
      </c>
    </row>
    <row r="103" spans="1:6">
      <c r="A103" s="101">
        <v>95481</v>
      </c>
      <c r="B103" s="102" t="s">
        <v>594</v>
      </c>
      <c r="C103" s="102" t="s">
        <v>595</v>
      </c>
      <c r="D103" s="102" t="s">
        <v>606</v>
      </c>
      <c r="E103" s="102" t="s">
        <v>604</v>
      </c>
      <c r="F103" s="103">
        <v>1</v>
      </c>
    </row>
    <row r="104" spans="1:6">
      <c r="A104" s="101">
        <v>95482</v>
      </c>
      <c r="B104" s="102" t="s">
        <v>594</v>
      </c>
      <c r="C104" s="102" t="s">
        <v>595</v>
      </c>
      <c r="D104" s="102" t="s">
        <v>596</v>
      </c>
      <c r="E104" s="102" t="s">
        <v>597</v>
      </c>
      <c r="F104" s="103">
        <v>1</v>
      </c>
    </row>
    <row r="105" spans="1:6">
      <c r="A105" s="101">
        <v>95482</v>
      </c>
      <c r="B105" s="102" t="s">
        <v>594</v>
      </c>
      <c r="C105" s="102" t="s">
        <v>595</v>
      </c>
      <c r="D105" s="102" t="s">
        <v>596</v>
      </c>
      <c r="E105" s="102" t="s">
        <v>598</v>
      </c>
      <c r="F105" s="103">
        <v>20</v>
      </c>
    </row>
    <row r="106" spans="1:6">
      <c r="A106" s="101">
        <v>95482</v>
      </c>
      <c r="B106" s="102" t="s">
        <v>594</v>
      </c>
      <c r="C106" s="102" t="s">
        <v>595</v>
      </c>
      <c r="D106" s="102" t="s">
        <v>599</v>
      </c>
      <c r="E106" s="102" t="s">
        <v>598</v>
      </c>
      <c r="F106" s="103">
        <v>25</v>
      </c>
    </row>
    <row r="107" spans="1:6">
      <c r="A107" s="101">
        <v>95482</v>
      </c>
      <c r="B107" s="102" t="s">
        <v>594</v>
      </c>
      <c r="C107" s="102" t="s">
        <v>595</v>
      </c>
      <c r="D107" s="102" t="s">
        <v>605</v>
      </c>
      <c r="E107" s="102" t="s">
        <v>597</v>
      </c>
      <c r="F107" s="103">
        <v>4</v>
      </c>
    </row>
    <row r="108" spans="1:6">
      <c r="A108" s="101">
        <v>95482</v>
      </c>
      <c r="B108" s="102" t="s">
        <v>594</v>
      </c>
      <c r="C108" s="102" t="s">
        <v>595</v>
      </c>
      <c r="D108" s="102" t="s">
        <v>605</v>
      </c>
      <c r="E108" s="102" t="s">
        <v>598</v>
      </c>
      <c r="F108" s="103">
        <v>28</v>
      </c>
    </row>
    <row r="109" spans="1:6">
      <c r="A109" s="101">
        <v>95482</v>
      </c>
      <c r="B109" s="102" t="s">
        <v>594</v>
      </c>
      <c r="C109" s="102" t="s">
        <v>595</v>
      </c>
      <c r="D109" s="102" t="s">
        <v>600</v>
      </c>
      <c r="E109" s="102" t="s">
        <v>597</v>
      </c>
      <c r="F109" s="103">
        <v>4</v>
      </c>
    </row>
    <row r="110" spans="1:6">
      <c r="A110" s="101">
        <v>95482</v>
      </c>
      <c r="B110" s="102" t="s">
        <v>594</v>
      </c>
      <c r="C110" s="102" t="s">
        <v>595</v>
      </c>
      <c r="D110" s="102" t="s">
        <v>600</v>
      </c>
      <c r="E110" s="102" t="s">
        <v>598</v>
      </c>
      <c r="F110" s="103">
        <v>31</v>
      </c>
    </row>
    <row r="111" spans="1:6">
      <c r="A111" s="101">
        <v>95482</v>
      </c>
      <c r="B111" s="102" t="s">
        <v>594</v>
      </c>
      <c r="C111" s="102" t="s">
        <v>595</v>
      </c>
      <c r="D111" s="102" t="s">
        <v>602</v>
      </c>
      <c r="E111" s="102" t="s">
        <v>597</v>
      </c>
      <c r="F111" s="103">
        <v>1</v>
      </c>
    </row>
    <row r="112" spans="1:6">
      <c r="A112" s="101">
        <v>95482</v>
      </c>
      <c r="B112" s="102" t="s">
        <v>594</v>
      </c>
      <c r="C112" s="102" t="s">
        <v>595</v>
      </c>
      <c r="D112" s="102" t="s">
        <v>602</v>
      </c>
      <c r="E112" s="102" t="s">
        <v>598</v>
      </c>
      <c r="F112" s="103">
        <v>24</v>
      </c>
    </row>
    <row r="113" spans="1:6">
      <c r="A113" s="101">
        <v>95482</v>
      </c>
      <c r="B113" s="102" t="s">
        <v>594</v>
      </c>
      <c r="C113" s="102" t="s">
        <v>595</v>
      </c>
      <c r="D113" s="102" t="s">
        <v>602</v>
      </c>
      <c r="E113" s="102" t="s">
        <v>604</v>
      </c>
      <c r="F113" s="103">
        <v>3</v>
      </c>
    </row>
    <row r="114" spans="1:6">
      <c r="A114" s="101">
        <v>95482</v>
      </c>
      <c r="B114" s="102" t="s">
        <v>594</v>
      </c>
      <c r="C114" s="102" t="s">
        <v>595</v>
      </c>
      <c r="D114" s="102" t="s">
        <v>602</v>
      </c>
      <c r="E114" s="102" t="s">
        <v>611</v>
      </c>
      <c r="F114" s="103">
        <v>1</v>
      </c>
    </row>
    <row r="115" spans="1:6">
      <c r="A115" s="101">
        <v>95482</v>
      </c>
      <c r="B115" s="102" t="s">
        <v>594</v>
      </c>
      <c r="C115" s="102" t="s">
        <v>595</v>
      </c>
      <c r="D115" s="102" t="s">
        <v>606</v>
      </c>
      <c r="E115" s="102" t="s">
        <v>597</v>
      </c>
      <c r="F115" s="103">
        <v>6</v>
      </c>
    </row>
    <row r="116" spans="1:6">
      <c r="A116" s="101">
        <v>95482</v>
      </c>
      <c r="B116" s="102" t="s">
        <v>594</v>
      </c>
      <c r="C116" s="102" t="s">
        <v>595</v>
      </c>
      <c r="D116" s="102" t="s">
        <v>606</v>
      </c>
      <c r="E116" s="102" t="s">
        <v>598</v>
      </c>
      <c r="F116" s="103">
        <v>36</v>
      </c>
    </row>
    <row r="117" spans="1:6">
      <c r="A117" s="101">
        <v>95482</v>
      </c>
      <c r="B117" s="102" t="s">
        <v>594</v>
      </c>
      <c r="C117" s="102" t="s">
        <v>595</v>
      </c>
      <c r="D117" s="102" t="s">
        <v>606</v>
      </c>
      <c r="E117" s="102" t="s">
        <v>604</v>
      </c>
      <c r="F117" s="103">
        <v>18</v>
      </c>
    </row>
    <row r="118" spans="1:6">
      <c r="A118" s="101">
        <v>95482</v>
      </c>
      <c r="B118" s="102" t="s">
        <v>594</v>
      </c>
      <c r="C118" s="102" t="s">
        <v>595</v>
      </c>
      <c r="D118" s="102" t="s">
        <v>606</v>
      </c>
      <c r="E118" s="102" t="s">
        <v>611</v>
      </c>
      <c r="F118" s="103">
        <v>1</v>
      </c>
    </row>
    <row r="119" spans="1:6">
      <c r="A119" s="101">
        <v>95482</v>
      </c>
      <c r="B119" s="102" t="s">
        <v>594</v>
      </c>
      <c r="C119" s="102" t="s">
        <v>595</v>
      </c>
      <c r="D119" s="102" t="s">
        <v>601</v>
      </c>
      <c r="E119" s="102" t="s">
        <v>597</v>
      </c>
      <c r="F119" s="103">
        <v>1</v>
      </c>
    </row>
    <row r="120" spans="1:6">
      <c r="A120" s="101">
        <v>95482</v>
      </c>
      <c r="B120" s="102" t="s">
        <v>594</v>
      </c>
      <c r="C120" s="102" t="s">
        <v>595</v>
      </c>
      <c r="D120" s="102" t="s">
        <v>601</v>
      </c>
      <c r="E120" s="102" t="s">
        <v>598</v>
      </c>
      <c r="F120" s="103">
        <v>10</v>
      </c>
    </row>
    <row r="121" spans="1:6">
      <c r="A121" s="101">
        <v>95482</v>
      </c>
      <c r="B121" s="102" t="s">
        <v>594</v>
      </c>
      <c r="C121" s="102" t="s">
        <v>595</v>
      </c>
      <c r="D121" s="102" t="s">
        <v>601</v>
      </c>
      <c r="E121" s="102" t="s">
        <v>610</v>
      </c>
      <c r="F121" s="103">
        <v>1</v>
      </c>
    </row>
    <row r="122" spans="1:6">
      <c r="A122" s="101">
        <v>95482</v>
      </c>
      <c r="B122" s="102" t="s">
        <v>594</v>
      </c>
      <c r="C122" s="102" t="s">
        <v>595</v>
      </c>
      <c r="D122" s="102" t="s">
        <v>601</v>
      </c>
      <c r="E122" s="102" t="s">
        <v>604</v>
      </c>
      <c r="F122" s="103">
        <v>25</v>
      </c>
    </row>
    <row r="123" spans="1:6">
      <c r="A123" s="101">
        <v>95482</v>
      </c>
      <c r="B123" s="102" t="s">
        <v>594</v>
      </c>
      <c r="C123" s="102" t="s">
        <v>595</v>
      </c>
      <c r="D123" s="102" t="s">
        <v>607</v>
      </c>
      <c r="E123" s="102" t="s">
        <v>597</v>
      </c>
      <c r="F123" s="103">
        <v>4</v>
      </c>
    </row>
    <row r="124" spans="1:6">
      <c r="A124" s="101">
        <v>95482</v>
      </c>
      <c r="B124" s="102" t="s">
        <v>594</v>
      </c>
      <c r="C124" s="102" t="s">
        <v>595</v>
      </c>
      <c r="D124" s="102" t="s">
        <v>607</v>
      </c>
      <c r="E124" s="102" t="s">
        <v>598</v>
      </c>
      <c r="F124" s="103">
        <v>9</v>
      </c>
    </row>
    <row r="125" spans="1:6">
      <c r="A125" s="101">
        <v>95482</v>
      </c>
      <c r="B125" s="102" t="s">
        <v>594</v>
      </c>
      <c r="C125" s="102" t="s">
        <v>595</v>
      </c>
      <c r="D125" s="102" t="s">
        <v>607</v>
      </c>
      <c r="E125" s="102" t="s">
        <v>610</v>
      </c>
      <c r="F125" s="103">
        <v>1</v>
      </c>
    </row>
    <row r="126" spans="1:6">
      <c r="A126" s="101">
        <v>95482</v>
      </c>
      <c r="B126" s="102" t="s">
        <v>594</v>
      </c>
      <c r="C126" s="102" t="s">
        <v>595</v>
      </c>
      <c r="D126" s="102" t="s">
        <v>607</v>
      </c>
      <c r="E126" s="102" t="s">
        <v>604</v>
      </c>
      <c r="F126" s="103">
        <v>27</v>
      </c>
    </row>
    <row r="127" spans="1:6">
      <c r="A127" s="101">
        <v>95482</v>
      </c>
      <c r="B127" s="102" t="s">
        <v>594</v>
      </c>
      <c r="C127" s="102" t="s">
        <v>595</v>
      </c>
      <c r="D127" s="102" t="s">
        <v>603</v>
      </c>
      <c r="E127" s="102" t="s">
        <v>597</v>
      </c>
      <c r="F127" s="103">
        <v>11</v>
      </c>
    </row>
    <row r="128" spans="1:6">
      <c r="A128" s="101">
        <v>95482</v>
      </c>
      <c r="B128" s="102" t="s">
        <v>594</v>
      </c>
      <c r="C128" s="102" t="s">
        <v>595</v>
      </c>
      <c r="D128" s="102" t="s">
        <v>603</v>
      </c>
      <c r="E128" s="102" t="s">
        <v>598</v>
      </c>
      <c r="F128" s="103">
        <v>7</v>
      </c>
    </row>
    <row r="129" spans="1:6">
      <c r="A129" s="101">
        <v>95482</v>
      </c>
      <c r="B129" s="102" t="s">
        <v>594</v>
      </c>
      <c r="C129" s="102" t="s">
        <v>595</v>
      </c>
      <c r="D129" s="102" t="s">
        <v>603</v>
      </c>
      <c r="E129" s="102" t="s">
        <v>610</v>
      </c>
      <c r="F129" s="103">
        <v>4</v>
      </c>
    </row>
    <row r="130" spans="1:6">
      <c r="A130" s="101">
        <v>95482</v>
      </c>
      <c r="B130" s="102" t="s">
        <v>594</v>
      </c>
      <c r="C130" s="102" t="s">
        <v>595</v>
      </c>
      <c r="D130" s="102" t="s">
        <v>603</v>
      </c>
      <c r="E130" s="102" t="s">
        <v>604</v>
      </c>
      <c r="F130" s="103">
        <v>34</v>
      </c>
    </row>
    <row r="131" spans="1:6">
      <c r="A131" s="101">
        <v>95482</v>
      </c>
      <c r="B131" s="102" t="s">
        <v>594</v>
      </c>
      <c r="C131" s="102" t="s">
        <v>595</v>
      </c>
      <c r="D131" s="102" t="s">
        <v>608</v>
      </c>
      <c r="E131" s="102" t="s">
        <v>597</v>
      </c>
      <c r="F131" s="103">
        <v>3</v>
      </c>
    </row>
    <row r="132" spans="1:6">
      <c r="A132" s="101">
        <v>95482</v>
      </c>
      <c r="B132" s="102" t="s">
        <v>594</v>
      </c>
      <c r="C132" s="102" t="s">
        <v>595</v>
      </c>
      <c r="D132" s="102" t="s">
        <v>608</v>
      </c>
      <c r="E132" s="102" t="s">
        <v>598</v>
      </c>
      <c r="F132" s="103">
        <v>1</v>
      </c>
    </row>
    <row r="133" spans="1:6">
      <c r="A133" s="101">
        <v>95482</v>
      </c>
      <c r="B133" s="102" t="s">
        <v>594</v>
      </c>
      <c r="C133" s="102" t="s">
        <v>595</v>
      </c>
      <c r="D133" s="102" t="s">
        <v>608</v>
      </c>
      <c r="E133" s="102" t="s">
        <v>604</v>
      </c>
      <c r="F133" s="103">
        <v>24</v>
      </c>
    </row>
    <row r="134" spans="1:6">
      <c r="A134" s="101">
        <v>95482</v>
      </c>
      <c r="B134" s="102" t="s">
        <v>594</v>
      </c>
      <c r="C134" s="102" t="s">
        <v>595</v>
      </c>
      <c r="D134" s="102" t="s">
        <v>608</v>
      </c>
      <c r="E134" s="102" t="s">
        <v>609</v>
      </c>
      <c r="F134" s="103">
        <v>3</v>
      </c>
    </row>
    <row r="135" spans="1:6">
      <c r="A135" s="101">
        <v>95488</v>
      </c>
      <c r="B135" s="102" t="s">
        <v>594</v>
      </c>
      <c r="C135" s="102" t="s">
        <v>595</v>
      </c>
      <c r="D135" s="102" t="s">
        <v>599</v>
      </c>
      <c r="E135" s="102" t="s">
        <v>598</v>
      </c>
      <c r="F135" s="103">
        <v>1</v>
      </c>
    </row>
    <row r="136" spans="1:6">
      <c r="A136" s="101">
        <v>95490</v>
      </c>
      <c r="B136" s="102" t="s">
        <v>594</v>
      </c>
      <c r="C136" s="102" t="s">
        <v>595</v>
      </c>
      <c r="D136" s="102" t="s">
        <v>596</v>
      </c>
      <c r="E136" s="102" t="s">
        <v>597</v>
      </c>
      <c r="F136" s="103">
        <v>1</v>
      </c>
    </row>
    <row r="137" spans="1:6">
      <c r="A137" s="101">
        <v>95490</v>
      </c>
      <c r="B137" s="102" t="s">
        <v>594</v>
      </c>
      <c r="C137" s="102" t="s">
        <v>595</v>
      </c>
      <c r="D137" s="102" t="s">
        <v>596</v>
      </c>
      <c r="E137" s="102" t="s">
        <v>598</v>
      </c>
      <c r="F137" s="103">
        <v>4</v>
      </c>
    </row>
    <row r="138" spans="1:6">
      <c r="A138" s="101">
        <v>95490</v>
      </c>
      <c r="B138" s="102" t="s">
        <v>594</v>
      </c>
      <c r="C138" s="102" t="s">
        <v>595</v>
      </c>
      <c r="D138" s="102" t="s">
        <v>599</v>
      </c>
      <c r="E138" s="102" t="s">
        <v>597</v>
      </c>
      <c r="F138" s="103">
        <v>1</v>
      </c>
    </row>
    <row r="139" spans="1:6">
      <c r="A139" s="101">
        <v>95490</v>
      </c>
      <c r="B139" s="102" t="s">
        <v>594</v>
      </c>
      <c r="C139" s="102" t="s">
        <v>595</v>
      </c>
      <c r="D139" s="102" t="s">
        <v>599</v>
      </c>
      <c r="E139" s="102" t="s">
        <v>598</v>
      </c>
      <c r="F139" s="103">
        <v>9</v>
      </c>
    </row>
    <row r="140" spans="1:6">
      <c r="A140" s="101">
        <v>95490</v>
      </c>
      <c r="B140" s="102" t="s">
        <v>594</v>
      </c>
      <c r="C140" s="102" t="s">
        <v>595</v>
      </c>
      <c r="D140" s="102" t="s">
        <v>605</v>
      </c>
      <c r="E140" s="102" t="s">
        <v>598</v>
      </c>
      <c r="F140" s="103">
        <v>8</v>
      </c>
    </row>
    <row r="141" spans="1:6">
      <c r="A141" s="101">
        <v>95490</v>
      </c>
      <c r="B141" s="102" t="s">
        <v>594</v>
      </c>
      <c r="C141" s="102" t="s">
        <v>595</v>
      </c>
      <c r="D141" s="102" t="s">
        <v>600</v>
      </c>
      <c r="E141" s="102" t="s">
        <v>597</v>
      </c>
      <c r="F141" s="103">
        <v>1</v>
      </c>
    </row>
    <row r="142" spans="1:6">
      <c r="A142" s="101">
        <v>95490</v>
      </c>
      <c r="B142" s="102" t="s">
        <v>594</v>
      </c>
      <c r="C142" s="102" t="s">
        <v>595</v>
      </c>
      <c r="D142" s="102" t="s">
        <v>600</v>
      </c>
      <c r="E142" s="102" t="s">
        <v>598</v>
      </c>
      <c r="F142" s="103">
        <v>9</v>
      </c>
    </row>
    <row r="143" spans="1:6">
      <c r="A143" s="101">
        <v>95490</v>
      </c>
      <c r="B143" s="102" t="s">
        <v>594</v>
      </c>
      <c r="C143" s="102" t="s">
        <v>595</v>
      </c>
      <c r="D143" s="102" t="s">
        <v>602</v>
      </c>
      <c r="E143" s="102" t="s">
        <v>597</v>
      </c>
      <c r="F143" s="103">
        <v>1</v>
      </c>
    </row>
    <row r="144" spans="1:6">
      <c r="A144" s="101">
        <v>95490</v>
      </c>
      <c r="B144" s="102" t="s">
        <v>594</v>
      </c>
      <c r="C144" s="102" t="s">
        <v>595</v>
      </c>
      <c r="D144" s="102" t="s">
        <v>602</v>
      </c>
      <c r="E144" s="102" t="s">
        <v>598</v>
      </c>
      <c r="F144" s="103">
        <v>11</v>
      </c>
    </row>
    <row r="145" spans="1:6">
      <c r="A145" s="101">
        <v>95490</v>
      </c>
      <c r="B145" s="102" t="s">
        <v>594</v>
      </c>
      <c r="C145" s="102" t="s">
        <v>595</v>
      </c>
      <c r="D145" s="102" t="s">
        <v>606</v>
      </c>
      <c r="E145" s="102" t="s">
        <v>597</v>
      </c>
      <c r="F145" s="103">
        <v>1</v>
      </c>
    </row>
    <row r="146" spans="1:6">
      <c r="A146" s="101">
        <v>95490</v>
      </c>
      <c r="B146" s="102" t="s">
        <v>594</v>
      </c>
      <c r="C146" s="102" t="s">
        <v>595</v>
      </c>
      <c r="D146" s="102" t="s">
        <v>606</v>
      </c>
      <c r="E146" s="102" t="s">
        <v>598</v>
      </c>
      <c r="F146" s="103">
        <v>14</v>
      </c>
    </row>
    <row r="147" spans="1:6">
      <c r="A147" s="101">
        <v>95490</v>
      </c>
      <c r="B147" s="102" t="s">
        <v>594</v>
      </c>
      <c r="C147" s="102" t="s">
        <v>595</v>
      </c>
      <c r="D147" s="102" t="s">
        <v>606</v>
      </c>
      <c r="E147" s="102" t="s">
        <v>604</v>
      </c>
      <c r="F147" s="103">
        <v>6</v>
      </c>
    </row>
    <row r="148" spans="1:6">
      <c r="A148" s="101">
        <v>95490</v>
      </c>
      <c r="B148" s="102" t="s">
        <v>594</v>
      </c>
      <c r="C148" s="102" t="s">
        <v>595</v>
      </c>
      <c r="D148" s="102" t="s">
        <v>601</v>
      </c>
      <c r="E148" s="102" t="s">
        <v>597</v>
      </c>
      <c r="F148" s="103">
        <v>1</v>
      </c>
    </row>
    <row r="149" spans="1:6">
      <c r="A149" s="101">
        <v>95490</v>
      </c>
      <c r="B149" s="102" t="s">
        <v>594</v>
      </c>
      <c r="C149" s="102" t="s">
        <v>595</v>
      </c>
      <c r="D149" s="102" t="s">
        <v>601</v>
      </c>
      <c r="E149" s="102" t="s">
        <v>598</v>
      </c>
      <c r="F149" s="103">
        <v>5</v>
      </c>
    </row>
    <row r="150" spans="1:6">
      <c r="A150" s="101">
        <v>95490</v>
      </c>
      <c r="B150" s="102" t="s">
        <v>594</v>
      </c>
      <c r="C150" s="102" t="s">
        <v>595</v>
      </c>
      <c r="D150" s="102" t="s">
        <v>601</v>
      </c>
      <c r="E150" s="102" t="s">
        <v>604</v>
      </c>
      <c r="F150" s="103">
        <v>1</v>
      </c>
    </row>
    <row r="151" spans="1:6">
      <c r="A151" s="101">
        <v>95490</v>
      </c>
      <c r="B151" s="102" t="s">
        <v>594</v>
      </c>
      <c r="C151" s="102" t="s">
        <v>595</v>
      </c>
      <c r="D151" s="102" t="s">
        <v>607</v>
      </c>
      <c r="E151" s="102" t="s">
        <v>597</v>
      </c>
      <c r="F151" s="103">
        <v>1</v>
      </c>
    </row>
    <row r="152" spans="1:6">
      <c r="A152" s="101">
        <v>95490</v>
      </c>
      <c r="B152" s="102" t="s">
        <v>594</v>
      </c>
      <c r="C152" s="102" t="s">
        <v>595</v>
      </c>
      <c r="D152" s="102" t="s">
        <v>607</v>
      </c>
      <c r="E152" s="102" t="s">
        <v>598</v>
      </c>
      <c r="F152" s="103">
        <v>2</v>
      </c>
    </row>
    <row r="153" spans="1:6">
      <c r="A153" s="101">
        <v>95490</v>
      </c>
      <c r="B153" s="102" t="s">
        <v>594</v>
      </c>
      <c r="C153" s="102" t="s">
        <v>595</v>
      </c>
      <c r="D153" s="102" t="s">
        <v>607</v>
      </c>
      <c r="E153" s="102" t="s">
        <v>604</v>
      </c>
      <c r="F153" s="103">
        <v>1</v>
      </c>
    </row>
    <row r="154" spans="1:6">
      <c r="A154" s="101">
        <v>95490</v>
      </c>
      <c r="B154" s="102" t="s">
        <v>594</v>
      </c>
      <c r="C154" s="102" t="s">
        <v>595</v>
      </c>
      <c r="D154" s="102" t="s">
        <v>603</v>
      </c>
      <c r="E154" s="102" t="s">
        <v>597</v>
      </c>
      <c r="F154" s="103">
        <v>2</v>
      </c>
    </row>
    <row r="155" spans="1:6">
      <c r="A155" s="101">
        <v>95490</v>
      </c>
      <c r="B155" s="102" t="s">
        <v>594</v>
      </c>
      <c r="C155" s="102" t="s">
        <v>595</v>
      </c>
      <c r="D155" s="102" t="s">
        <v>603</v>
      </c>
      <c r="E155" s="102" t="s">
        <v>598</v>
      </c>
      <c r="F155" s="103">
        <v>3</v>
      </c>
    </row>
    <row r="156" spans="1:6">
      <c r="A156" s="101">
        <v>95490</v>
      </c>
      <c r="B156" s="102" t="s">
        <v>594</v>
      </c>
      <c r="C156" s="102" t="s">
        <v>595</v>
      </c>
      <c r="D156" s="102" t="s">
        <v>603</v>
      </c>
      <c r="E156" s="102" t="s">
        <v>604</v>
      </c>
      <c r="F156" s="103">
        <v>6</v>
      </c>
    </row>
    <row r="157" spans="1:6">
      <c r="A157" s="101">
        <v>95490</v>
      </c>
      <c r="B157" s="102" t="s">
        <v>594</v>
      </c>
      <c r="C157" s="102" t="s">
        <v>595</v>
      </c>
      <c r="D157" s="102" t="s">
        <v>608</v>
      </c>
      <c r="E157" s="102" t="s">
        <v>597</v>
      </c>
      <c r="F157" s="103">
        <v>1</v>
      </c>
    </row>
    <row r="158" spans="1:6">
      <c r="A158" s="101">
        <v>95490</v>
      </c>
      <c r="B158" s="102" t="s">
        <v>594</v>
      </c>
      <c r="C158" s="102" t="s">
        <v>595</v>
      </c>
      <c r="D158" s="102" t="s">
        <v>608</v>
      </c>
      <c r="E158" s="102" t="s">
        <v>598</v>
      </c>
      <c r="F158" s="103">
        <v>1</v>
      </c>
    </row>
    <row r="159" spans="1:6">
      <c r="A159" s="101">
        <v>95490</v>
      </c>
      <c r="B159" s="102" t="s">
        <v>594</v>
      </c>
      <c r="C159" s="102" t="s">
        <v>595</v>
      </c>
      <c r="D159" s="102" t="s">
        <v>608</v>
      </c>
      <c r="E159" s="102" t="s">
        <v>604</v>
      </c>
      <c r="F159" s="103">
        <v>2</v>
      </c>
    </row>
    <row r="160" spans="1:6">
      <c r="A160" s="101">
        <v>95494</v>
      </c>
      <c r="B160" s="102" t="s">
        <v>594</v>
      </c>
      <c r="C160" s="102" t="s">
        <v>595</v>
      </c>
      <c r="D160" s="102" t="s">
        <v>599</v>
      </c>
      <c r="E160" s="102" t="s">
        <v>598</v>
      </c>
      <c r="F160" s="103">
        <v>1</v>
      </c>
    </row>
    <row r="161" spans="1:14">
      <c r="A161" s="101">
        <v>95585</v>
      </c>
      <c r="B161" s="102" t="s">
        <v>594</v>
      </c>
      <c r="C161" s="102" t="s">
        <v>595</v>
      </c>
      <c r="D161" s="102" t="s">
        <v>606</v>
      </c>
      <c r="E161" s="102" t="s">
        <v>598</v>
      </c>
      <c r="F161" s="103">
        <v>1</v>
      </c>
    </row>
    <row r="162" spans="1:14">
      <c r="A162" s="101">
        <v>95587</v>
      </c>
      <c r="B162" s="102" t="s">
        <v>594</v>
      </c>
      <c r="C162" s="102" t="s">
        <v>595</v>
      </c>
      <c r="D162" s="102" t="s">
        <v>602</v>
      </c>
      <c r="E162" s="102" t="s">
        <v>598</v>
      </c>
      <c r="F162" s="103">
        <v>1</v>
      </c>
    </row>
    <row r="163" spans="1:14">
      <c r="A163" s="523">
        <v>95587</v>
      </c>
      <c r="B163" s="524" t="s">
        <v>594</v>
      </c>
      <c r="C163" s="524" t="s">
        <v>595</v>
      </c>
      <c r="D163" s="524" t="s">
        <v>606</v>
      </c>
      <c r="E163" s="524" t="s">
        <v>598</v>
      </c>
      <c r="F163" s="525">
        <v>1</v>
      </c>
    </row>
    <row r="166" spans="1:14" ht="17">
      <c r="A166" s="79" t="s">
        <v>274</v>
      </c>
    </row>
    <row r="167" spans="1:14" s="55" customFormat="1" ht="23.25" customHeight="1">
      <c r="A167" s="591" t="s">
        <v>617</v>
      </c>
      <c r="B167" s="591" t="s">
        <v>913</v>
      </c>
      <c r="C167" s="592" t="s">
        <v>615</v>
      </c>
      <c r="D167" s="592" t="s">
        <v>914</v>
      </c>
      <c r="E167" s="592" t="s">
        <v>915</v>
      </c>
      <c r="F167" s="592" t="s">
        <v>916</v>
      </c>
      <c r="G167" s="592" t="s">
        <v>917</v>
      </c>
      <c r="H167" s="592" t="s">
        <v>918</v>
      </c>
      <c r="I167" s="592" t="s">
        <v>919</v>
      </c>
      <c r="J167" s="592" t="s">
        <v>920</v>
      </c>
      <c r="K167" s="592" t="s">
        <v>921</v>
      </c>
      <c r="L167" s="592" t="s">
        <v>922</v>
      </c>
      <c r="M167" s="592" t="s">
        <v>923</v>
      </c>
      <c r="N167" s="592" t="s">
        <v>924</v>
      </c>
    </row>
    <row r="168" spans="1:14" ht="35.25" customHeight="1" thickBot="1">
      <c r="A168" s="589" t="s">
        <v>613</v>
      </c>
      <c r="B168" s="587" t="s">
        <v>612</v>
      </c>
      <c r="C168" s="588" t="s">
        <v>618</v>
      </c>
      <c r="D168" s="588" t="s">
        <v>596</v>
      </c>
      <c r="E168" s="588" t="s">
        <v>599</v>
      </c>
      <c r="F168" s="588" t="s">
        <v>605</v>
      </c>
      <c r="G168" s="588" t="s">
        <v>600</v>
      </c>
      <c r="H168" s="588" t="s">
        <v>602</v>
      </c>
      <c r="I168" s="588" t="s">
        <v>606</v>
      </c>
      <c r="J168" s="588" t="s">
        <v>601</v>
      </c>
      <c r="K168" s="588" t="s">
        <v>607</v>
      </c>
      <c r="L168" s="588" t="s">
        <v>603</v>
      </c>
      <c r="M168" s="588" t="s">
        <v>608</v>
      </c>
      <c r="N168" s="590" t="s">
        <v>9</v>
      </c>
    </row>
    <row r="169" spans="1:14" ht="16" thickBot="1">
      <c r="A169" s="520" t="s">
        <v>594</v>
      </c>
      <c r="B169" s="209">
        <v>95410</v>
      </c>
      <c r="C169" s="593" t="s">
        <v>842</v>
      </c>
      <c r="D169" s="528">
        <v>2</v>
      </c>
      <c r="E169" s="528">
        <v>1</v>
      </c>
      <c r="F169" s="593" t="s">
        <v>842</v>
      </c>
      <c r="G169" s="593" t="s">
        <v>842</v>
      </c>
      <c r="H169" s="593" t="s">
        <v>842</v>
      </c>
      <c r="I169" s="593" t="s">
        <v>842</v>
      </c>
      <c r="J169" s="593" t="s">
        <v>842</v>
      </c>
      <c r="K169" s="593" t="s">
        <v>842</v>
      </c>
      <c r="L169" s="593" t="s">
        <v>842</v>
      </c>
      <c r="M169" s="593" t="s">
        <v>842</v>
      </c>
      <c r="N169" s="528">
        <v>3</v>
      </c>
    </row>
    <row r="170" spans="1:14" ht="16" thickBot="1">
      <c r="A170" s="520" t="s">
        <v>594</v>
      </c>
      <c r="B170" s="102">
        <v>95415</v>
      </c>
      <c r="C170" s="593" t="s">
        <v>842</v>
      </c>
      <c r="D170" s="593" t="s">
        <v>842</v>
      </c>
      <c r="E170" s="528">
        <v>1</v>
      </c>
      <c r="F170" s="593" t="s">
        <v>842</v>
      </c>
      <c r="G170" s="528">
        <v>1</v>
      </c>
      <c r="H170" s="593" t="s">
        <v>842</v>
      </c>
      <c r="I170" s="593" t="s">
        <v>842</v>
      </c>
      <c r="J170" s="593" t="s">
        <v>842</v>
      </c>
      <c r="K170" s="593" t="s">
        <v>842</v>
      </c>
      <c r="L170" s="593" t="s">
        <v>842</v>
      </c>
      <c r="M170" s="593" t="s">
        <v>842</v>
      </c>
      <c r="N170" s="528">
        <v>2</v>
      </c>
    </row>
    <row r="171" spans="1:14" ht="16" thickBot="1">
      <c r="A171" s="520" t="s">
        <v>594</v>
      </c>
      <c r="B171" s="102">
        <v>95417</v>
      </c>
      <c r="C171" s="593" t="s">
        <v>842</v>
      </c>
      <c r="D171" s="593" t="s">
        <v>842</v>
      </c>
      <c r="E171" s="593" t="s">
        <v>842</v>
      </c>
      <c r="F171" s="593" t="s">
        <v>842</v>
      </c>
      <c r="G171" s="593" t="s">
        <v>842</v>
      </c>
      <c r="H171" s="593" t="s">
        <v>842</v>
      </c>
      <c r="I171" s="593" t="s">
        <v>842</v>
      </c>
      <c r="J171" s="528">
        <v>1</v>
      </c>
      <c r="K171" s="593" t="s">
        <v>842</v>
      </c>
      <c r="L171" s="593" t="s">
        <v>842</v>
      </c>
      <c r="M171" s="593" t="s">
        <v>842</v>
      </c>
      <c r="N171" s="528">
        <v>1</v>
      </c>
    </row>
    <row r="172" spans="1:14" ht="16" thickBot="1">
      <c r="A172" s="520" t="s">
        <v>594</v>
      </c>
      <c r="B172" s="102">
        <v>95418</v>
      </c>
      <c r="C172" s="593" t="s">
        <v>842</v>
      </c>
      <c r="D172" s="593" t="s">
        <v>842</v>
      </c>
      <c r="E172" s="528">
        <v>1</v>
      </c>
      <c r="F172" s="593" t="s">
        <v>842</v>
      </c>
      <c r="G172" s="593" t="s">
        <v>842</v>
      </c>
      <c r="H172" s="528">
        <v>1</v>
      </c>
      <c r="I172" s="593" t="s">
        <v>842</v>
      </c>
      <c r="J172" s="593" t="s">
        <v>842</v>
      </c>
      <c r="K172" s="593" t="s">
        <v>842</v>
      </c>
      <c r="L172" s="528">
        <v>1</v>
      </c>
      <c r="M172" s="593" t="s">
        <v>842</v>
      </c>
      <c r="N172" s="528">
        <v>3</v>
      </c>
    </row>
    <row r="173" spans="1:14" ht="16" thickBot="1">
      <c r="A173" s="520" t="s">
        <v>594</v>
      </c>
      <c r="B173" s="102">
        <v>95427</v>
      </c>
      <c r="C173" s="593" t="s">
        <v>842</v>
      </c>
      <c r="D173" s="593" t="s">
        <v>842</v>
      </c>
      <c r="E173" s="593" t="s">
        <v>842</v>
      </c>
      <c r="F173" s="593" t="s">
        <v>842</v>
      </c>
      <c r="G173" s="593" t="s">
        <v>842</v>
      </c>
      <c r="H173" s="528">
        <v>1</v>
      </c>
      <c r="I173" s="593" t="s">
        <v>842</v>
      </c>
      <c r="J173" s="593" t="s">
        <v>842</v>
      </c>
      <c r="K173" s="593" t="s">
        <v>842</v>
      </c>
      <c r="L173" s="593" t="s">
        <v>842</v>
      </c>
      <c r="M173" s="593" t="s">
        <v>842</v>
      </c>
      <c r="N173" s="528">
        <v>1</v>
      </c>
    </row>
    <row r="174" spans="1:14" ht="16" thickBot="1">
      <c r="A174" s="520" t="s">
        <v>594</v>
      </c>
      <c r="B174" s="102">
        <v>95428</v>
      </c>
      <c r="C174" s="593" t="s">
        <v>842</v>
      </c>
      <c r="D174" s="528">
        <v>1</v>
      </c>
      <c r="E174" s="528">
        <v>3</v>
      </c>
      <c r="F174" s="528">
        <v>1</v>
      </c>
      <c r="G174" s="528">
        <v>3</v>
      </c>
      <c r="H174" s="528">
        <v>1</v>
      </c>
      <c r="I174" s="528">
        <v>2</v>
      </c>
      <c r="J174" s="593" t="s">
        <v>842</v>
      </c>
      <c r="K174" s="593" t="s">
        <v>842</v>
      </c>
      <c r="L174" s="528">
        <v>2</v>
      </c>
      <c r="M174" s="593" t="s">
        <v>842</v>
      </c>
      <c r="N174" s="528">
        <v>13</v>
      </c>
    </row>
    <row r="175" spans="1:14" ht="16" thickBot="1">
      <c r="A175" s="520" t="s">
        <v>594</v>
      </c>
      <c r="B175" s="102">
        <v>95432</v>
      </c>
      <c r="C175" s="593" t="s">
        <v>842</v>
      </c>
      <c r="D175" s="593" t="s">
        <v>842</v>
      </c>
      <c r="E175" s="593" t="s">
        <v>842</v>
      </c>
      <c r="F175" s="593" t="s">
        <v>842</v>
      </c>
      <c r="G175" s="593" t="s">
        <v>842</v>
      </c>
      <c r="H175" s="593" t="s">
        <v>842</v>
      </c>
      <c r="I175" s="593" t="s">
        <v>842</v>
      </c>
      <c r="J175" s="528">
        <v>1</v>
      </c>
      <c r="K175" s="593" t="s">
        <v>842</v>
      </c>
      <c r="L175" s="593" t="s">
        <v>842</v>
      </c>
      <c r="M175" s="593" t="s">
        <v>842</v>
      </c>
      <c r="N175" s="528">
        <v>1</v>
      </c>
    </row>
    <row r="176" spans="1:14" ht="16" thickBot="1">
      <c r="A176" s="520" t="s">
        <v>594</v>
      </c>
      <c r="B176" s="102">
        <v>95437</v>
      </c>
      <c r="C176" s="593" t="s">
        <v>842</v>
      </c>
      <c r="D176" s="528">
        <v>3</v>
      </c>
      <c r="E176" s="528">
        <v>7</v>
      </c>
      <c r="F176" s="528">
        <v>11</v>
      </c>
      <c r="G176" s="528">
        <v>11</v>
      </c>
      <c r="H176" s="528">
        <v>12</v>
      </c>
      <c r="I176" s="528">
        <v>24</v>
      </c>
      <c r="J176" s="528">
        <v>16</v>
      </c>
      <c r="K176" s="528">
        <v>21</v>
      </c>
      <c r="L176" s="528">
        <v>13</v>
      </c>
      <c r="M176" s="528">
        <v>6</v>
      </c>
      <c r="N176" s="528">
        <v>124</v>
      </c>
    </row>
    <row r="177" spans="1:14" ht="16" thickBot="1">
      <c r="A177" s="520" t="s">
        <v>594</v>
      </c>
      <c r="B177" s="102">
        <v>95445</v>
      </c>
      <c r="C177" s="593" t="s">
        <v>842</v>
      </c>
      <c r="D177" s="593" t="s">
        <v>842</v>
      </c>
      <c r="E177" s="593" t="s">
        <v>842</v>
      </c>
      <c r="F177" s="593" t="s">
        <v>842</v>
      </c>
      <c r="G177" s="593" t="s">
        <v>842</v>
      </c>
      <c r="H177" s="593" t="s">
        <v>842</v>
      </c>
      <c r="I177" s="528">
        <v>1</v>
      </c>
      <c r="J177" s="593" t="s">
        <v>842</v>
      </c>
      <c r="K177" s="593" t="s">
        <v>842</v>
      </c>
      <c r="L177" s="528">
        <v>1</v>
      </c>
      <c r="M177" s="593" t="s">
        <v>842</v>
      </c>
      <c r="N177" s="528">
        <v>2</v>
      </c>
    </row>
    <row r="178" spans="1:14" ht="16" thickBot="1">
      <c r="A178" s="520" t="s">
        <v>594</v>
      </c>
      <c r="B178" s="102">
        <v>95449</v>
      </c>
      <c r="C178" s="593" t="s">
        <v>842</v>
      </c>
      <c r="D178" s="593" t="s">
        <v>842</v>
      </c>
      <c r="E178" s="593" t="s">
        <v>842</v>
      </c>
      <c r="F178" s="593" t="s">
        <v>842</v>
      </c>
      <c r="G178" s="593" t="s">
        <v>842</v>
      </c>
      <c r="H178" s="528">
        <v>1</v>
      </c>
      <c r="I178" s="528">
        <v>1</v>
      </c>
      <c r="J178" s="593" t="s">
        <v>842</v>
      </c>
      <c r="K178" s="593" t="s">
        <v>842</v>
      </c>
      <c r="L178" s="528">
        <v>1</v>
      </c>
      <c r="M178" s="593" t="s">
        <v>842</v>
      </c>
      <c r="N178" s="528">
        <v>3</v>
      </c>
    </row>
    <row r="179" spans="1:14" ht="16" thickBot="1">
      <c r="A179" s="520" t="s">
        <v>594</v>
      </c>
      <c r="B179" s="102">
        <v>95454</v>
      </c>
      <c r="C179" s="593" t="s">
        <v>842</v>
      </c>
      <c r="D179" s="528">
        <v>2</v>
      </c>
      <c r="E179" s="528">
        <v>1</v>
      </c>
      <c r="F179" s="528">
        <v>1</v>
      </c>
      <c r="G179" s="528">
        <v>2</v>
      </c>
      <c r="H179" s="528">
        <v>3</v>
      </c>
      <c r="I179" s="528">
        <v>1</v>
      </c>
      <c r="J179" s="528">
        <v>2</v>
      </c>
      <c r="K179" s="528">
        <v>1</v>
      </c>
      <c r="L179" s="593" t="s">
        <v>842</v>
      </c>
      <c r="M179" s="528">
        <v>2</v>
      </c>
      <c r="N179" s="528">
        <v>15</v>
      </c>
    </row>
    <row r="180" spans="1:14" ht="16" thickBot="1">
      <c r="A180" s="520" t="s">
        <v>594</v>
      </c>
      <c r="B180" s="102">
        <v>95456</v>
      </c>
      <c r="C180" s="593" t="s">
        <v>842</v>
      </c>
      <c r="D180" s="593" t="s">
        <v>842</v>
      </c>
      <c r="E180" s="593" t="s">
        <v>842</v>
      </c>
      <c r="F180" s="593" t="s">
        <v>842</v>
      </c>
      <c r="G180" s="593" t="s">
        <v>842</v>
      </c>
      <c r="H180" s="593" t="s">
        <v>842</v>
      </c>
      <c r="I180" s="528">
        <v>1</v>
      </c>
      <c r="J180" s="593" t="s">
        <v>842</v>
      </c>
      <c r="K180" s="593" t="s">
        <v>842</v>
      </c>
      <c r="L180" s="593" t="s">
        <v>842</v>
      </c>
      <c r="M180" s="593" t="s">
        <v>842</v>
      </c>
      <c r="N180" s="528">
        <v>1</v>
      </c>
    </row>
    <row r="181" spans="1:14" ht="16" thickBot="1">
      <c r="A181" s="520" t="s">
        <v>594</v>
      </c>
      <c r="B181" s="102">
        <v>95459</v>
      </c>
      <c r="C181" s="593" t="s">
        <v>842</v>
      </c>
      <c r="D181" s="593" t="s">
        <v>842</v>
      </c>
      <c r="E181" s="528">
        <v>1</v>
      </c>
      <c r="F181" s="593" t="s">
        <v>842</v>
      </c>
      <c r="G181" s="528">
        <v>3</v>
      </c>
      <c r="H181" s="593" t="s">
        <v>842</v>
      </c>
      <c r="I181" s="593" t="s">
        <v>842</v>
      </c>
      <c r="J181" s="593" t="s">
        <v>842</v>
      </c>
      <c r="K181" s="593" t="s">
        <v>842</v>
      </c>
      <c r="L181" s="593" t="s">
        <v>842</v>
      </c>
      <c r="M181" s="593" t="s">
        <v>842</v>
      </c>
      <c r="N181" s="528">
        <v>4</v>
      </c>
    </row>
    <row r="182" spans="1:14" ht="16" thickBot="1">
      <c r="A182" s="520" t="s">
        <v>594</v>
      </c>
      <c r="B182" s="102">
        <v>95460</v>
      </c>
      <c r="C182" s="593" t="s">
        <v>842</v>
      </c>
      <c r="D182" s="593" t="s">
        <v>842</v>
      </c>
      <c r="E182" s="528">
        <v>1</v>
      </c>
      <c r="F182" s="593" t="s">
        <v>842</v>
      </c>
      <c r="G182" s="593" t="s">
        <v>842</v>
      </c>
      <c r="H182" s="528">
        <v>2</v>
      </c>
      <c r="I182" s="528">
        <v>2</v>
      </c>
      <c r="J182" s="593" t="s">
        <v>842</v>
      </c>
      <c r="K182" s="528">
        <v>1</v>
      </c>
      <c r="L182" s="593" t="s">
        <v>842</v>
      </c>
      <c r="M182" s="593" t="s">
        <v>842</v>
      </c>
      <c r="N182" s="528">
        <v>6</v>
      </c>
    </row>
    <row r="183" spans="1:14" ht="16" thickBot="1">
      <c r="A183" s="520" t="s">
        <v>594</v>
      </c>
      <c r="B183" s="102">
        <v>95463</v>
      </c>
      <c r="C183" s="593" t="s">
        <v>842</v>
      </c>
      <c r="D183" s="593" t="s">
        <v>842</v>
      </c>
      <c r="E183" s="593" t="s">
        <v>842</v>
      </c>
      <c r="F183" s="593" t="s">
        <v>842</v>
      </c>
      <c r="G183" s="528">
        <v>1</v>
      </c>
      <c r="H183" s="593" t="s">
        <v>842</v>
      </c>
      <c r="I183" s="593" t="s">
        <v>842</v>
      </c>
      <c r="J183" s="593" t="s">
        <v>842</v>
      </c>
      <c r="K183" s="593" t="s">
        <v>842</v>
      </c>
      <c r="L183" s="593" t="s">
        <v>842</v>
      </c>
      <c r="M183" s="593" t="s">
        <v>842</v>
      </c>
      <c r="N183" s="528">
        <v>1</v>
      </c>
    </row>
    <row r="184" spans="1:14" ht="16" thickBot="1">
      <c r="A184" s="520" t="s">
        <v>594</v>
      </c>
      <c r="B184" s="102">
        <v>95466</v>
      </c>
      <c r="C184" s="593" t="s">
        <v>842</v>
      </c>
      <c r="D184" s="593" t="s">
        <v>842</v>
      </c>
      <c r="E184" s="528">
        <v>1</v>
      </c>
      <c r="F184" s="593" t="s">
        <v>842</v>
      </c>
      <c r="G184" s="593" t="s">
        <v>842</v>
      </c>
      <c r="H184" s="593" t="s">
        <v>842</v>
      </c>
      <c r="I184" s="528">
        <v>1</v>
      </c>
      <c r="J184" s="593" t="s">
        <v>842</v>
      </c>
      <c r="K184" s="593" t="s">
        <v>842</v>
      </c>
      <c r="L184" s="528">
        <v>1</v>
      </c>
      <c r="M184" s="593" t="s">
        <v>842</v>
      </c>
      <c r="N184" s="528">
        <v>3</v>
      </c>
    </row>
    <row r="185" spans="1:14" ht="16" thickBot="1">
      <c r="A185" s="520" t="s">
        <v>594</v>
      </c>
      <c r="B185" s="102">
        <v>95468</v>
      </c>
      <c r="C185" s="593" t="s">
        <v>842</v>
      </c>
      <c r="D185" s="593" t="s">
        <v>842</v>
      </c>
      <c r="E185" s="528">
        <v>1</v>
      </c>
      <c r="F185" s="528">
        <v>4</v>
      </c>
      <c r="G185" s="528">
        <v>1</v>
      </c>
      <c r="H185" s="528">
        <v>1</v>
      </c>
      <c r="I185" s="593" t="s">
        <v>842</v>
      </c>
      <c r="J185" s="593" t="s">
        <v>842</v>
      </c>
      <c r="K185" s="593" t="s">
        <v>842</v>
      </c>
      <c r="L185" s="528">
        <v>2</v>
      </c>
      <c r="M185" s="593" t="s">
        <v>842</v>
      </c>
      <c r="N185" s="528">
        <v>9</v>
      </c>
    </row>
    <row r="186" spans="1:14" ht="16" thickBot="1">
      <c r="A186" s="520" t="s">
        <v>594</v>
      </c>
      <c r="B186" s="102">
        <v>95469</v>
      </c>
      <c r="C186" s="593" t="s">
        <v>842</v>
      </c>
      <c r="D186" s="528">
        <v>1</v>
      </c>
      <c r="E186" s="528">
        <v>1</v>
      </c>
      <c r="F186" s="528">
        <v>2</v>
      </c>
      <c r="G186" s="528">
        <v>1</v>
      </c>
      <c r="H186" s="593" t="s">
        <v>842</v>
      </c>
      <c r="I186" s="528">
        <v>2</v>
      </c>
      <c r="J186" s="593" t="s">
        <v>842</v>
      </c>
      <c r="K186" s="593" t="s">
        <v>842</v>
      </c>
      <c r="L186" s="593" t="s">
        <v>842</v>
      </c>
      <c r="M186" s="593" t="s">
        <v>842</v>
      </c>
      <c r="N186" s="528">
        <v>7</v>
      </c>
    </row>
    <row r="187" spans="1:14" ht="16" thickBot="1">
      <c r="A187" s="520" t="s">
        <v>594</v>
      </c>
      <c r="B187" s="102">
        <v>95470</v>
      </c>
      <c r="C187" s="593" t="s">
        <v>842</v>
      </c>
      <c r="D187" s="528">
        <v>2</v>
      </c>
      <c r="E187" s="528">
        <v>5</v>
      </c>
      <c r="F187" s="528">
        <v>2</v>
      </c>
      <c r="G187" s="528">
        <v>4</v>
      </c>
      <c r="H187" s="528">
        <v>3</v>
      </c>
      <c r="I187" s="528">
        <v>10</v>
      </c>
      <c r="J187" s="528">
        <v>3</v>
      </c>
      <c r="K187" s="528">
        <v>6</v>
      </c>
      <c r="L187" s="528">
        <v>3</v>
      </c>
      <c r="M187" s="593" t="s">
        <v>842</v>
      </c>
      <c r="N187" s="528">
        <v>38</v>
      </c>
    </row>
    <row r="188" spans="1:14" ht="16" thickBot="1">
      <c r="A188" s="520" t="s">
        <v>594</v>
      </c>
      <c r="B188" s="102">
        <v>95481</v>
      </c>
      <c r="C188" s="593" t="s">
        <v>842</v>
      </c>
      <c r="D188" s="593" t="s">
        <v>842</v>
      </c>
      <c r="E188" s="593" t="s">
        <v>842</v>
      </c>
      <c r="F188" s="593" t="s">
        <v>842</v>
      </c>
      <c r="G188" s="593" t="s">
        <v>842</v>
      </c>
      <c r="H188" s="593" t="s">
        <v>842</v>
      </c>
      <c r="I188" s="528">
        <v>1</v>
      </c>
      <c r="J188" s="593" t="s">
        <v>842</v>
      </c>
      <c r="K188" s="593" t="s">
        <v>842</v>
      </c>
      <c r="L188" s="593" t="s">
        <v>842</v>
      </c>
      <c r="M188" s="593" t="s">
        <v>842</v>
      </c>
      <c r="N188" s="528">
        <v>1</v>
      </c>
    </row>
    <row r="189" spans="1:14" ht="16" thickBot="1">
      <c r="A189" s="520" t="s">
        <v>594</v>
      </c>
      <c r="B189" s="102">
        <v>95482</v>
      </c>
      <c r="C189" s="593" t="s">
        <v>842</v>
      </c>
      <c r="D189" s="528">
        <v>21</v>
      </c>
      <c r="E189" s="528">
        <v>25</v>
      </c>
      <c r="F189" s="528">
        <v>32</v>
      </c>
      <c r="G189" s="528">
        <v>35</v>
      </c>
      <c r="H189" s="528">
        <v>29</v>
      </c>
      <c r="I189" s="528">
        <v>61</v>
      </c>
      <c r="J189" s="528">
        <v>37</v>
      </c>
      <c r="K189" s="528">
        <v>41</v>
      </c>
      <c r="L189" s="528">
        <v>56</v>
      </c>
      <c r="M189" s="528">
        <v>31</v>
      </c>
      <c r="N189" s="528">
        <v>368</v>
      </c>
    </row>
    <row r="190" spans="1:14" ht="16" thickBot="1">
      <c r="A190" s="520" t="s">
        <v>594</v>
      </c>
      <c r="B190" s="102">
        <v>95488</v>
      </c>
      <c r="C190" s="593" t="s">
        <v>842</v>
      </c>
      <c r="D190" s="593" t="s">
        <v>842</v>
      </c>
      <c r="E190" s="528">
        <v>1</v>
      </c>
      <c r="F190" s="593" t="s">
        <v>842</v>
      </c>
      <c r="G190" s="593" t="s">
        <v>842</v>
      </c>
      <c r="H190" s="593" t="s">
        <v>842</v>
      </c>
      <c r="I190" s="593" t="s">
        <v>842</v>
      </c>
      <c r="J190" s="593" t="s">
        <v>842</v>
      </c>
      <c r="K190" s="593" t="s">
        <v>842</v>
      </c>
      <c r="L190" s="593" t="s">
        <v>842</v>
      </c>
      <c r="M190" s="593" t="s">
        <v>842</v>
      </c>
      <c r="N190" s="528">
        <v>1</v>
      </c>
    </row>
    <row r="191" spans="1:14" ht="16" thickBot="1">
      <c r="A191" s="520" t="s">
        <v>594</v>
      </c>
      <c r="B191" s="102">
        <v>95490</v>
      </c>
      <c r="C191" s="593" t="s">
        <v>842</v>
      </c>
      <c r="D191" s="528">
        <v>5</v>
      </c>
      <c r="E191" s="528">
        <v>10</v>
      </c>
      <c r="F191" s="528">
        <v>8</v>
      </c>
      <c r="G191" s="528">
        <v>10</v>
      </c>
      <c r="H191" s="528">
        <v>12</v>
      </c>
      <c r="I191" s="528">
        <v>21</v>
      </c>
      <c r="J191" s="528">
        <v>7</v>
      </c>
      <c r="K191" s="528">
        <v>4</v>
      </c>
      <c r="L191" s="528">
        <v>11</v>
      </c>
      <c r="M191" s="528">
        <v>4</v>
      </c>
      <c r="N191" s="528">
        <v>92</v>
      </c>
    </row>
    <row r="192" spans="1:14" ht="16" thickBot="1">
      <c r="A192" s="520" t="s">
        <v>594</v>
      </c>
      <c r="B192" s="102">
        <v>95494</v>
      </c>
      <c r="C192" s="593" t="s">
        <v>842</v>
      </c>
      <c r="D192" s="593" t="s">
        <v>842</v>
      </c>
      <c r="E192" s="528">
        <v>1</v>
      </c>
      <c r="F192" s="593" t="s">
        <v>842</v>
      </c>
      <c r="G192" s="593" t="s">
        <v>842</v>
      </c>
      <c r="H192" s="593" t="s">
        <v>842</v>
      </c>
      <c r="I192" s="593" t="s">
        <v>842</v>
      </c>
      <c r="J192" s="593" t="s">
        <v>842</v>
      </c>
      <c r="K192" s="593" t="s">
        <v>842</v>
      </c>
      <c r="L192" s="593" t="s">
        <v>842</v>
      </c>
      <c r="M192" s="593" t="s">
        <v>842</v>
      </c>
      <c r="N192" s="528">
        <v>1</v>
      </c>
    </row>
    <row r="193" spans="1:14" ht="16" thickBot="1">
      <c r="A193" s="520" t="s">
        <v>594</v>
      </c>
      <c r="B193" s="102">
        <v>95585</v>
      </c>
      <c r="C193" s="593" t="s">
        <v>842</v>
      </c>
      <c r="D193" s="593" t="s">
        <v>842</v>
      </c>
      <c r="E193" s="593" t="s">
        <v>842</v>
      </c>
      <c r="F193" s="593" t="s">
        <v>842</v>
      </c>
      <c r="G193" s="593" t="s">
        <v>842</v>
      </c>
      <c r="H193" s="593" t="s">
        <v>842</v>
      </c>
      <c r="I193" s="528">
        <v>1</v>
      </c>
      <c r="J193" s="593" t="s">
        <v>842</v>
      </c>
      <c r="K193" s="593" t="s">
        <v>842</v>
      </c>
      <c r="L193" s="593" t="s">
        <v>842</v>
      </c>
      <c r="M193" s="593" t="s">
        <v>842</v>
      </c>
      <c r="N193" s="528">
        <v>1</v>
      </c>
    </row>
    <row r="194" spans="1:14">
      <c r="A194" s="520" t="s">
        <v>594</v>
      </c>
      <c r="B194" s="102">
        <v>95587</v>
      </c>
      <c r="C194" s="593" t="s">
        <v>842</v>
      </c>
      <c r="D194" s="593" t="s">
        <v>842</v>
      </c>
      <c r="E194" s="593" t="s">
        <v>842</v>
      </c>
      <c r="F194" s="593" t="s">
        <v>842</v>
      </c>
      <c r="G194" s="593" t="s">
        <v>842</v>
      </c>
      <c r="H194" s="528">
        <v>1</v>
      </c>
      <c r="I194" s="528">
        <v>1</v>
      </c>
      <c r="J194" s="593" t="s">
        <v>842</v>
      </c>
      <c r="K194" s="593" t="s">
        <v>842</v>
      </c>
      <c r="L194" s="593" t="s">
        <v>842</v>
      </c>
      <c r="M194" s="593" t="s">
        <v>842</v>
      </c>
      <c r="N194" s="528">
        <v>2</v>
      </c>
    </row>
    <row r="195" spans="1:14">
      <c r="A195" s="67" t="s">
        <v>619</v>
      </c>
      <c r="B195" s="594" t="s">
        <v>842</v>
      </c>
      <c r="C195" s="595" t="s">
        <v>842</v>
      </c>
      <c r="D195" s="68">
        <v>37</v>
      </c>
      <c r="E195" s="68">
        <v>61</v>
      </c>
      <c r="F195" s="68">
        <v>61</v>
      </c>
      <c r="G195" s="68">
        <v>72</v>
      </c>
      <c r="H195" s="68">
        <v>67</v>
      </c>
      <c r="I195" s="68">
        <v>130</v>
      </c>
      <c r="J195" s="68">
        <v>67</v>
      </c>
      <c r="K195" s="68">
        <v>74</v>
      </c>
      <c r="L195" s="68">
        <v>91</v>
      </c>
      <c r="M195" s="68">
        <v>43</v>
      </c>
      <c r="N195" s="68">
        <v>703</v>
      </c>
    </row>
    <row r="198" spans="1:14" ht="17">
      <c r="A198" s="79" t="s">
        <v>588</v>
      </c>
    </row>
    <row r="199" spans="1:14" s="76" customFormat="1" ht="16">
      <c r="A199" s="539" t="s">
        <v>617</v>
      </c>
      <c r="B199" s="539" t="s">
        <v>913</v>
      </c>
      <c r="C199" s="540" t="s">
        <v>616</v>
      </c>
      <c r="D199" s="540" t="s">
        <v>925</v>
      </c>
      <c r="E199" s="540" t="s">
        <v>926</v>
      </c>
      <c r="F199" s="540" t="s">
        <v>927</v>
      </c>
      <c r="G199" s="540" t="s">
        <v>928</v>
      </c>
      <c r="H199" s="540" t="s">
        <v>929</v>
      </c>
      <c r="I199" s="540" t="s">
        <v>930</v>
      </c>
    </row>
    <row r="200" spans="1:14" ht="15.75" customHeight="1" thickBot="1">
      <c r="A200" s="530" t="s">
        <v>613</v>
      </c>
      <c r="B200" s="530" t="s">
        <v>612</v>
      </c>
      <c r="C200" s="531" t="s">
        <v>597</v>
      </c>
      <c r="D200" s="531" t="s">
        <v>598</v>
      </c>
      <c r="E200" s="531" t="s">
        <v>610</v>
      </c>
      <c r="F200" s="531" t="s">
        <v>604</v>
      </c>
      <c r="G200" s="531" t="s">
        <v>611</v>
      </c>
      <c r="H200" s="531" t="s">
        <v>609</v>
      </c>
      <c r="I200" s="531" t="s">
        <v>9</v>
      </c>
    </row>
    <row r="201" spans="1:14" ht="16" thickBot="1">
      <c r="A201" s="520" t="s">
        <v>594</v>
      </c>
      <c r="B201" s="209">
        <v>95410</v>
      </c>
      <c r="C201" s="526">
        <v>1</v>
      </c>
      <c r="D201" s="526">
        <v>2</v>
      </c>
      <c r="E201" s="593" t="s">
        <v>842</v>
      </c>
      <c r="F201" s="593" t="s">
        <v>842</v>
      </c>
      <c r="G201" s="593" t="s">
        <v>842</v>
      </c>
      <c r="H201" s="593" t="s">
        <v>842</v>
      </c>
      <c r="I201" s="527">
        <v>3</v>
      </c>
    </row>
    <row r="202" spans="1:14" ht="16" thickBot="1">
      <c r="A202" s="520" t="s">
        <v>594</v>
      </c>
      <c r="B202" s="102">
        <v>95415</v>
      </c>
      <c r="C202" s="593" t="s">
        <v>842</v>
      </c>
      <c r="D202" s="528">
        <v>2</v>
      </c>
      <c r="E202" s="593" t="s">
        <v>842</v>
      </c>
      <c r="F202" s="593" t="s">
        <v>842</v>
      </c>
      <c r="G202" s="593" t="s">
        <v>842</v>
      </c>
      <c r="H202" s="593" t="s">
        <v>842</v>
      </c>
      <c r="I202" s="529">
        <v>2</v>
      </c>
    </row>
    <row r="203" spans="1:14" ht="16" thickBot="1">
      <c r="A203" s="520" t="s">
        <v>594</v>
      </c>
      <c r="B203" s="102">
        <v>95417</v>
      </c>
      <c r="C203" s="593" t="s">
        <v>842</v>
      </c>
      <c r="D203" s="528">
        <v>1</v>
      </c>
      <c r="E203" s="593" t="s">
        <v>842</v>
      </c>
      <c r="F203" s="593" t="s">
        <v>842</v>
      </c>
      <c r="G203" s="593" t="s">
        <v>842</v>
      </c>
      <c r="H203" s="593" t="s">
        <v>842</v>
      </c>
      <c r="I203" s="529">
        <v>1</v>
      </c>
    </row>
    <row r="204" spans="1:14" ht="16" thickBot="1">
      <c r="A204" s="520" t="s">
        <v>594</v>
      </c>
      <c r="B204" s="102">
        <v>95418</v>
      </c>
      <c r="C204" s="528">
        <v>1</v>
      </c>
      <c r="D204" s="528">
        <v>1</v>
      </c>
      <c r="E204" s="593" t="s">
        <v>842</v>
      </c>
      <c r="F204" s="528">
        <v>1</v>
      </c>
      <c r="G204" s="593" t="s">
        <v>842</v>
      </c>
      <c r="H204" s="593" t="s">
        <v>842</v>
      </c>
      <c r="I204" s="529">
        <v>3</v>
      </c>
    </row>
    <row r="205" spans="1:14" ht="16" thickBot="1">
      <c r="A205" s="520" t="s">
        <v>594</v>
      </c>
      <c r="B205" s="102">
        <v>95427</v>
      </c>
      <c r="C205" s="593" t="s">
        <v>842</v>
      </c>
      <c r="D205" s="528">
        <v>1</v>
      </c>
      <c r="E205" s="593" t="s">
        <v>842</v>
      </c>
      <c r="F205" s="593" t="s">
        <v>842</v>
      </c>
      <c r="G205" s="593" t="s">
        <v>842</v>
      </c>
      <c r="H205" s="593" t="s">
        <v>842</v>
      </c>
      <c r="I205" s="529">
        <v>1</v>
      </c>
    </row>
    <row r="206" spans="1:14" ht="16" thickBot="1">
      <c r="A206" s="520" t="s">
        <v>594</v>
      </c>
      <c r="B206" s="102">
        <v>95428</v>
      </c>
      <c r="C206" s="593" t="s">
        <v>842</v>
      </c>
      <c r="D206" s="528">
        <v>10</v>
      </c>
      <c r="E206" s="593" t="s">
        <v>842</v>
      </c>
      <c r="F206" s="528">
        <v>3</v>
      </c>
      <c r="G206" s="593" t="s">
        <v>842</v>
      </c>
      <c r="H206" s="593" t="s">
        <v>842</v>
      </c>
      <c r="I206" s="529">
        <v>13</v>
      </c>
    </row>
    <row r="207" spans="1:14" ht="16" thickBot="1">
      <c r="A207" s="520" t="s">
        <v>594</v>
      </c>
      <c r="B207" s="102">
        <v>95432</v>
      </c>
      <c r="C207" s="593" t="s">
        <v>842</v>
      </c>
      <c r="D207" s="528">
        <v>1</v>
      </c>
      <c r="E207" s="593" t="s">
        <v>842</v>
      </c>
      <c r="F207" s="593" t="s">
        <v>842</v>
      </c>
      <c r="G207" s="593" t="s">
        <v>842</v>
      </c>
      <c r="H207" s="593" t="s">
        <v>842</v>
      </c>
      <c r="I207" s="529">
        <v>1</v>
      </c>
    </row>
    <row r="208" spans="1:14" ht="16" thickBot="1">
      <c r="A208" s="520" t="s">
        <v>594</v>
      </c>
      <c r="B208" s="102">
        <v>95437</v>
      </c>
      <c r="C208" s="528">
        <v>2</v>
      </c>
      <c r="D208" s="528">
        <v>81</v>
      </c>
      <c r="E208" s="593" t="s">
        <v>842</v>
      </c>
      <c r="F208" s="528">
        <v>40</v>
      </c>
      <c r="G208" s="593" t="s">
        <v>842</v>
      </c>
      <c r="H208" s="528">
        <v>1</v>
      </c>
      <c r="I208" s="529">
        <v>124</v>
      </c>
    </row>
    <row r="209" spans="1:9" ht="16" thickBot="1">
      <c r="A209" s="520" t="s">
        <v>594</v>
      </c>
      <c r="B209" s="102">
        <v>95445</v>
      </c>
      <c r="C209" s="593" t="s">
        <v>842</v>
      </c>
      <c r="D209" s="528">
        <v>1</v>
      </c>
      <c r="E209" s="528">
        <v>1</v>
      </c>
      <c r="F209" s="593" t="s">
        <v>842</v>
      </c>
      <c r="G209" s="593" t="s">
        <v>842</v>
      </c>
      <c r="H209" s="593" t="s">
        <v>842</v>
      </c>
      <c r="I209" s="529">
        <v>2</v>
      </c>
    </row>
    <row r="210" spans="1:9" ht="16" thickBot="1">
      <c r="A210" s="520" t="s">
        <v>594</v>
      </c>
      <c r="B210" s="102">
        <v>95449</v>
      </c>
      <c r="C210" s="593" t="s">
        <v>842</v>
      </c>
      <c r="D210" s="528">
        <v>3</v>
      </c>
      <c r="E210" s="593" t="s">
        <v>842</v>
      </c>
      <c r="F210" s="593" t="s">
        <v>842</v>
      </c>
      <c r="G210" s="593" t="s">
        <v>842</v>
      </c>
      <c r="H210" s="593" t="s">
        <v>842</v>
      </c>
      <c r="I210" s="529">
        <v>3</v>
      </c>
    </row>
    <row r="211" spans="1:9" ht="16" thickBot="1">
      <c r="A211" s="520" t="s">
        <v>594</v>
      </c>
      <c r="B211" s="102">
        <v>95454</v>
      </c>
      <c r="C211" s="528">
        <v>3</v>
      </c>
      <c r="D211" s="528">
        <v>11</v>
      </c>
      <c r="E211" s="593" t="s">
        <v>842</v>
      </c>
      <c r="F211" s="528">
        <v>1</v>
      </c>
      <c r="G211" s="593" t="s">
        <v>842</v>
      </c>
      <c r="H211" s="593" t="s">
        <v>842</v>
      </c>
      <c r="I211" s="529">
        <v>15</v>
      </c>
    </row>
    <row r="212" spans="1:9" ht="16" thickBot="1">
      <c r="A212" s="520" t="s">
        <v>594</v>
      </c>
      <c r="B212" s="102">
        <v>95456</v>
      </c>
      <c r="C212" s="593" t="s">
        <v>842</v>
      </c>
      <c r="D212" s="528">
        <v>1</v>
      </c>
      <c r="E212" s="593" t="s">
        <v>842</v>
      </c>
      <c r="F212" s="593" t="s">
        <v>842</v>
      </c>
      <c r="G212" s="593" t="s">
        <v>842</v>
      </c>
      <c r="H212" s="593" t="s">
        <v>842</v>
      </c>
      <c r="I212" s="529">
        <v>1</v>
      </c>
    </row>
    <row r="213" spans="1:9" ht="16" thickBot="1">
      <c r="A213" s="520" t="s">
        <v>594</v>
      </c>
      <c r="B213" s="102">
        <v>95459</v>
      </c>
      <c r="C213" s="593" t="s">
        <v>842</v>
      </c>
      <c r="D213" s="528">
        <v>4</v>
      </c>
      <c r="E213" s="593" t="s">
        <v>842</v>
      </c>
      <c r="F213" s="593" t="s">
        <v>842</v>
      </c>
      <c r="G213" s="593" t="s">
        <v>842</v>
      </c>
      <c r="H213" s="593" t="s">
        <v>842</v>
      </c>
      <c r="I213" s="529">
        <v>4</v>
      </c>
    </row>
    <row r="214" spans="1:9" ht="16" thickBot="1">
      <c r="A214" s="520" t="s">
        <v>594</v>
      </c>
      <c r="B214" s="102">
        <v>95460</v>
      </c>
      <c r="C214" s="593" t="s">
        <v>842</v>
      </c>
      <c r="D214" s="528">
        <v>6</v>
      </c>
      <c r="E214" s="593" t="s">
        <v>842</v>
      </c>
      <c r="F214" s="593" t="s">
        <v>842</v>
      </c>
      <c r="G214" s="593" t="s">
        <v>842</v>
      </c>
      <c r="H214" s="593" t="s">
        <v>842</v>
      </c>
      <c r="I214" s="529">
        <v>6</v>
      </c>
    </row>
    <row r="215" spans="1:9" ht="16" thickBot="1">
      <c r="A215" s="520" t="s">
        <v>594</v>
      </c>
      <c r="B215" s="102">
        <v>95463</v>
      </c>
      <c r="C215" s="593" t="s">
        <v>842</v>
      </c>
      <c r="D215" s="528">
        <v>1</v>
      </c>
      <c r="E215" s="593" t="s">
        <v>842</v>
      </c>
      <c r="F215" s="593" t="s">
        <v>842</v>
      </c>
      <c r="G215" s="593" t="s">
        <v>842</v>
      </c>
      <c r="H215" s="593" t="s">
        <v>842</v>
      </c>
      <c r="I215" s="529">
        <v>1</v>
      </c>
    </row>
    <row r="216" spans="1:9" ht="16" thickBot="1">
      <c r="A216" s="520" t="s">
        <v>594</v>
      </c>
      <c r="B216" s="102">
        <v>95466</v>
      </c>
      <c r="C216" s="593" t="s">
        <v>842</v>
      </c>
      <c r="D216" s="528">
        <v>2</v>
      </c>
      <c r="E216" s="593" t="s">
        <v>842</v>
      </c>
      <c r="F216" s="528">
        <v>1</v>
      </c>
      <c r="G216" s="593" t="s">
        <v>842</v>
      </c>
      <c r="H216" s="593" t="s">
        <v>842</v>
      </c>
      <c r="I216" s="529">
        <v>3</v>
      </c>
    </row>
    <row r="217" spans="1:9" ht="16" thickBot="1">
      <c r="A217" s="520" t="s">
        <v>594</v>
      </c>
      <c r="B217" s="102">
        <v>95468</v>
      </c>
      <c r="C217" s="528">
        <v>1</v>
      </c>
      <c r="D217" s="528">
        <v>7</v>
      </c>
      <c r="E217" s="593" t="s">
        <v>842</v>
      </c>
      <c r="F217" s="528">
        <v>1</v>
      </c>
      <c r="G217" s="593" t="s">
        <v>842</v>
      </c>
      <c r="H217" s="593" t="s">
        <v>842</v>
      </c>
      <c r="I217" s="529">
        <v>9</v>
      </c>
    </row>
    <row r="218" spans="1:9" ht="16" thickBot="1">
      <c r="A218" s="520" t="s">
        <v>594</v>
      </c>
      <c r="B218" s="102">
        <v>95469</v>
      </c>
      <c r="C218" s="528">
        <v>1</v>
      </c>
      <c r="D218" s="528">
        <v>5</v>
      </c>
      <c r="E218" s="593" t="s">
        <v>842</v>
      </c>
      <c r="F218" s="528">
        <v>1</v>
      </c>
      <c r="G218" s="593" t="s">
        <v>842</v>
      </c>
      <c r="H218" s="593" t="s">
        <v>842</v>
      </c>
      <c r="I218" s="529">
        <v>7</v>
      </c>
    </row>
    <row r="219" spans="1:9" ht="16" thickBot="1">
      <c r="A219" s="520" t="s">
        <v>594</v>
      </c>
      <c r="B219" s="102">
        <v>95470</v>
      </c>
      <c r="C219" s="528">
        <v>2</v>
      </c>
      <c r="D219" s="528">
        <v>25</v>
      </c>
      <c r="E219" s="528">
        <v>6</v>
      </c>
      <c r="F219" s="528">
        <v>5</v>
      </c>
      <c r="G219" s="593" t="s">
        <v>842</v>
      </c>
      <c r="H219" s="593" t="s">
        <v>842</v>
      </c>
      <c r="I219" s="529">
        <v>38</v>
      </c>
    </row>
    <row r="220" spans="1:9" ht="16" thickBot="1">
      <c r="A220" s="520" t="s">
        <v>594</v>
      </c>
      <c r="B220" s="102">
        <v>95481</v>
      </c>
      <c r="C220" s="593" t="s">
        <v>842</v>
      </c>
      <c r="D220" s="593" t="s">
        <v>842</v>
      </c>
      <c r="E220" s="593" t="s">
        <v>842</v>
      </c>
      <c r="F220" s="528">
        <v>1</v>
      </c>
      <c r="G220" s="593" t="s">
        <v>842</v>
      </c>
      <c r="H220" s="593" t="s">
        <v>842</v>
      </c>
      <c r="I220" s="529">
        <v>1</v>
      </c>
    </row>
    <row r="221" spans="1:9" ht="16" thickBot="1">
      <c r="A221" s="520" t="s">
        <v>594</v>
      </c>
      <c r="B221" s="102">
        <v>95482</v>
      </c>
      <c r="C221" s="528">
        <v>35</v>
      </c>
      <c r="D221" s="528">
        <v>191</v>
      </c>
      <c r="E221" s="528">
        <v>6</v>
      </c>
      <c r="F221" s="528">
        <v>131</v>
      </c>
      <c r="G221" s="528">
        <v>2</v>
      </c>
      <c r="H221" s="528">
        <v>3</v>
      </c>
      <c r="I221" s="529">
        <v>368</v>
      </c>
    </row>
    <row r="222" spans="1:9" ht="16" thickBot="1">
      <c r="A222" s="520" t="s">
        <v>594</v>
      </c>
      <c r="B222" s="102">
        <v>95488</v>
      </c>
      <c r="C222" s="593" t="s">
        <v>842</v>
      </c>
      <c r="D222" s="528">
        <v>1</v>
      </c>
      <c r="E222" s="593" t="s">
        <v>842</v>
      </c>
      <c r="F222" s="593" t="s">
        <v>842</v>
      </c>
      <c r="G222" s="593" t="s">
        <v>842</v>
      </c>
      <c r="H222" s="593" t="s">
        <v>842</v>
      </c>
      <c r="I222" s="529">
        <v>1</v>
      </c>
    </row>
    <row r="223" spans="1:9" ht="16" thickBot="1">
      <c r="A223" s="520" t="s">
        <v>594</v>
      </c>
      <c r="B223" s="102">
        <v>95490</v>
      </c>
      <c r="C223" s="528">
        <v>10</v>
      </c>
      <c r="D223" s="528">
        <v>66</v>
      </c>
      <c r="E223" s="593" t="s">
        <v>842</v>
      </c>
      <c r="F223" s="528">
        <v>16</v>
      </c>
      <c r="G223" s="593" t="s">
        <v>842</v>
      </c>
      <c r="H223" s="593" t="s">
        <v>842</v>
      </c>
      <c r="I223" s="529">
        <v>92</v>
      </c>
    </row>
    <row r="224" spans="1:9" ht="16" thickBot="1">
      <c r="A224" s="520" t="s">
        <v>594</v>
      </c>
      <c r="B224" s="102">
        <v>95494</v>
      </c>
      <c r="C224" s="593" t="s">
        <v>842</v>
      </c>
      <c r="D224" s="528">
        <v>1</v>
      </c>
      <c r="E224" s="593" t="s">
        <v>842</v>
      </c>
      <c r="F224" s="593" t="s">
        <v>842</v>
      </c>
      <c r="G224" s="593" t="s">
        <v>842</v>
      </c>
      <c r="H224" s="593" t="s">
        <v>842</v>
      </c>
      <c r="I224" s="529">
        <v>1</v>
      </c>
    </row>
    <row r="225" spans="1:9" ht="16" thickBot="1">
      <c r="A225" s="520" t="s">
        <v>594</v>
      </c>
      <c r="B225" s="102">
        <v>95585</v>
      </c>
      <c r="C225" s="593" t="s">
        <v>842</v>
      </c>
      <c r="D225" s="528">
        <v>1</v>
      </c>
      <c r="E225" s="593" t="s">
        <v>842</v>
      </c>
      <c r="F225" s="593" t="s">
        <v>842</v>
      </c>
      <c r="G225" s="593" t="s">
        <v>842</v>
      </c>
      <c r="H225" s="593" t="s">
        <v>842</v>
      </c>
      <c r="I225" s="529">
        <v>1</v>
      </c>
    </row>
    <row r="226" spans="1:9">
      <c r="A226" s="532" t="s">
        <v>594</v>
      </c>
      <c r="B226" s="533">
        <v>95587</v>
      </c>
      <c r="C226" s="593" t="s">
        <v>842</v>
      </c>
      <c r="D226" s="534">
        <v>2</v>
      </c>
      <c r="E226" s="593" t="s">
        <v>842</v>
      </c>
      <c r="F226" s="593" t="s">
        <v>842</v>
      </c>
      <c r="G226" s="593" t="s">
        <v>842</v>
      </c>
      <c r="H226" s="593" t="s">
        <v>842</v>
      </c>
      <c r="I226" s="535">
        <v>2</v>
      </c>
    </row>
    <row r="227" spans="1:9" ht="27" customHeight="1" thickBot="1">
      <c r="A227" s="536" t="s">
        <v>619</v>
      </c>
      <c r="B227" s="596" t="s">
        <v>842</v>
      </c>
      <c r="C227" s="537">
        <v>56</v>
      </c>
      <c r="D227" s="537">
        <v>427</v>
      </c>
      <c r="E227" s="537">
        <v>13</v>
      </c>
      <c r="F227" s="537">
        <v>201</v>
      </c>
      <c r="G227" s="537">
        <v>2</v>
      </c>
      <c r="H227" s="537">
        <v>4</v>
      </c>
      <c r="I227" s="538">
        <v>703</v>
      </c>
    </row>
    <row r="228" spans="1:9">
      <c r="A228" s="75" t="s">
        <v>840</v>
      </c>
    </row>
  </sheetData>
  <dataValidations count="60">
    <dataValidation allowBlank="1" showInputMessage="1" showErrorMessage="1" prompt="DDS Data on People with Developement Disability by Zip Code " sqref="A2:F2" xr:uid="{00000000-0002-0000-0900-000000000000}"/>
    <dataValidation allowBlank="1" showInputMessage="1" showErrorMessage="1" prompt="Disability_SB812 - Table 13" sqref="A8" xr:uid="{00000000-0002-0000-0900-000001000000}"/>
    <dataValidation allowBlank="1" showInputMessage="1" showErrorMessage="1" prompt=" DDS Data on People with Developement Disability by Zip Code Data Table Heading ZIP" sqref="A9" xr:uid="{00000000-0002-0000-0900-000002000000}"/>
    <dataValidation allowBlank="1" showInputMessage="1" showErrorMessage="1" prompt="DDS Data on People with Developement Disability by Zip Code Data Table Heading County" sqref="B9 B90" xr:uid="{00000000-0002-0000-0900-000003000000}"/>
    <dataValidation allowBlank="1" showInputMessage="1" showErrorMessage="1" prompt="DDS Data on People with Developement Disability by Zip Code Data Table Heading Status" sqref="C9 C90" xr:uid="{00000000-0002-0000-0900-000004000000}"/>
    <dataValidation allowBlank="1" showInputMessage="1" showErrorMessage="1" prompt="DDS Data on People with Developement Disability by Zip Code Data Table Heading Age" sqref="D9 D90" xr:uid="{00000000-0002-0000-0900-000005000000}"/>
    <dataValidation allowBlank="1" showInputMessage="1" showErrorMessage="1" prompt="DDS Data on People with Developement Disability by Zip Code Data Table Heading Residence" sqref="E9 E90" xr:uid="{00000000-0002-0000-0900-000006000000}"/>
    <dataValidation allowBlank="1" showInputMessage="1" showErrorMessage="1" prompt="DDS Data on People with Developement Disability by Zip Code Data Table Heading Population" sqref="F9 F90" xr:uid="{00000000-0002-0000-0900-000007000000}"/>
    <dataValidation allowBlank="1" showInputMessage="1" showErrorMessage="1" prompt="DDS Data on People with Developement Disability by Zip Code Data Table Heading ZIP" sqref="A90" xr:uid="{00000000-0002-0000-0900-000008000000}"/>
    <dataValidation allowBlank="1" showInputMessage="1" showErrorMessage="1" prompt="Disability_SB812 - Table 14" sqref="A166" xr:uid="{00000000-0002-0000-0900-000009000000}"/>
    <dataValidation allowBlank="1" showInputMessage="1" showErrorMessage="1" prompt="DDS Data on People with Developmental Disabilites by Zip Code with Residence Data  Table Heading #Pop2" sqref="B199" xr:uid="{00000000-0002-0000-0900-00000A000000}"/>
    <dataValidation allowBlank="1" showInputMessage="1" showErrorMessage="1" prompt="DDS Data on People with Developmental Disabilites by Zip Code with Age Data Table Heading Age12" sqref="N167" xr:uid="{00000000-0002-0000-0900-00000B000000}"/>
    <dataValidation allowBlank="1" showInputMessage="1" showErrorMessage="1" prompt="# Population Sub Heading County" sqref="A168" xr:uid="{00000000-0002-0000-0900-00000C000000}"/>
    <dataValidation allowBlank="1" showInputMessage="1" showErrorMessage="1" prompt="# Population Sub Heading  ZIP" sqref="B168" xr:uid="{00000000-0002-0000-0900-00000D000000}"/>
    <dataValidation allowBlank="1" showInputMessage="1" showErrorMessage="1" prompt="Age Sub Heading 0 to 2 yrs" sqref="C168" xr:uid="{00000000-0002-0000-0900-00000E000000}"/>
    <dataValidation allowBlank="1" showInputMessage="1" showErrorMessage="1" prompt="Age2 Sub Heading 3 to 5 yrs" sqref="D168" xr:uid="{00000000-0002-0000-0900-00000F000000}"/>
    <dataValidation allowBlank="1" showInputMessage="1" showErrorMessage="1" prompt="Age3 Sub Heading 6 to 9 yrs" sqref="E168" xr:uid="{00000000-0002-0000-0900-000010000000}"/>
    <dataValidation allowBlank="1" showInputMessage="1" showErrorMessage="1" prompt="Age4 Sub Heading 10 to 13 yrs" sqref="F168" xr:uid="{00000000-0002-0000-0900-000011000000}"/>
    <dataValidation allowBlank="1" showInputMessage="1" showErrorMessage="1" prompt="Age5 Sub Heading 14 to 17 yrs" sqref="G168" xr:uid="{00000000-0002-0000-0900-000012000000}"/>
    <dataValidation allowBlank="1" showInputMessage="1" showErrorMessage="1" prompt="Age6 Sub Heading 18 to 21 yrs" sqref="H168" xr:uid="{00000000-0002-0000-0900-000013000000}"/>
    <dataValidation allowBlank="1" showInputMessage="1" showErrorMessage="1" prompt="Age7 Sub Heading 22 to 31 yrs" sqref="I168" xr:uid="{00000000-0002-0000-0900-000014000000}"/>
    <dataValidation allowBlank="1" showInputMessage="1" showErrorMessage="1" prompt="Age8 Sub Heading 32 to 41 yrs" sqref="J168" xr:uid="{00000000-0002-0000-0900-000015000000}"/>
    <dataValidation allowBlank="1" showInputMessage="1" showErrorMessage="1" prompt="Age9 Sub Heading 42 to 51 yrs" sqref="K168" xr:uid="{00000000-0002-0000-0900-000016000000}"/>
    <dataValidation allowBlank="1" showInputMessage="1" showErrorMessage="1" prompt="Age10 Sub Heading 52 to 61 yrs" sqref="L168" xr:uid="{00000000-0002-0000-0900-000017000000}"/>
    <dataValidation allowBlank="1" showInputMessage="1" showErrorMessage="1" prompt="Age 11 Sub Heading 62 to Older" sqref="M168" xr:uid="{00000000-0002-0000-0900-000018000000}"/>
    <dataValidation allowBlank="1" showInputMessage="1" showErrorMessage="1" prompt="Residence7 Sub Heading Total" sqref="I200" xr:uid="{00000000-0002-0000-0900-000019000000}"/>
    <dataValidation allowBlank="1" showInputMessage="1" showErrorMessage="1" prompt="Disability_SB812 - Table 15" sqref="A198" xr:uid="{00000000-0002-0000-0900-00001A000000}"/>
    <dataValidation allowBlank="1" showInputMessage="1" showErrorMessage="1" prompt="DDS Data on People with Developmental Disabilites by Zip Code with Residence Data  Table Heading Residence6" sqref="H199" xr:uid="{00000000-0002-0000-0900-00001B000000}"/>
    <dataValidation allowBlank="1" showInputMessage="1" showErrorMessage="1" prompt="Residence Sub Heading Community Care" sqref="C200" xr:uid="{00000000-0002-0000-0900-00001C000000}"/>
    <dataValidation allowBlank="1" showInputMessage="1" showErrorMessage="1" prompt="Residence2 Sub Heading Home" sqref="D200" xr:uid="{00000000-0002-0000-0900-00001D000000}"/>
    <dataValidation allowBlank="1" showInputMessage="1" showErrorMessage="1" prompt="Residence3 Sub Heading ICF" sqref="E200" xr:uid="{00000000-0002-0000-0900-00001E000000}"/>
    <dataValidation allowBlank="1" showInputMessage="1" showErrorMessage="1" prompt="Residence4 Sub Heading Indep Living" sqref="F200" xr:uid="{00000000-0002-0000-0900-00001F000000}"/>
    <dataValidation allowBlank="1" showInputMessage="1" showErrorMessage="1" prompt="Residence5 Sub Heading Other" sqref="G200" xr:uid="{00000000-0002-0000-0900-000020000000}"/>
    <dataValidation allowBlank="1" showInputMessage="1" showErrorMessage="1" prompt="Residence6 Sub Heading SNF" sqref="H200" xr:uid="{00000000-0002-0000-0900-000021000000}"/>
    <dataValidation allowBlank="1" showInputMessage="1" showErrorMessage="1" prompt="with 6 Columns and 73 Rows" sqref="D104" xr:uid="{00000000-0002-0000-0900-000022000000}"/>
    <dataValidation allowBlank="1" showInputMessage="1" showErrorMessage="1" prompt="Age12 Sub Heading Total" sqref="N168" xr:uid="{00000000-0002-0000-0900-000023000000}"/>
    <dataValidation allowBlank="1" showInputMessage="1" showErrorMessage="1" prompt="This worksheet contains 3 Tables. Table 3 and Table 14 and Table 5. Table 14 starts from A10 to 64. Table 14 starts from A168 to N196. Table 15 starts from A200 to I228" sqref="A1" xr:uid="{00000000-0002-0000-0900-000024000000}"/>
    <dataValidation allowBlank="1" showInputMessage="1" showErrorMessage="1" prompt="DDS Data on People with Developmental Disabilites by Zip Code with Age Data Table Heading #Pop" sqref="A167" xr:uid="{00000000-0002-0000-0900-000025000000}"/>
    <dataValidation allowBlank="1" showInputMessage="1" showErrorMessage="1" prompt="DDS Data on People with Developmental Disabilites by Zip Code with Age Data Table Heading #Pop2" sqref="B167" xr:uid="{00000000-0002-0000-0900-000026000000}"/>
    <dataValidation allowBlank="1" showInputMessage="1" showErrorMessage="1" prompt="DDS Data on People with Developmental Disabilites by Zip Code with Age Data Table Heading Age" sqref="C167" xr:uid="{00000000-0002-0000-0900-000027000000}"/>
    <dataValidation allowBlank="1" showInputMessage="1" showErrorMessage="1" prompt="DDS Data on People with Developmental Disabilites by Zip Code with Age Data  Table Heading Age2" sqref="D167" xr:uid="{00000000-0002-0000-0900-000028000000}"/>
    <dataValidation allowBlank="1" showInputMessage="1" showErrorMessage="1" prompt="DDS Data on People with Developmental Disabilites by Zip Code with Age Data Table Heading Age3" sqref="E167" xr:uid="{00000000-0002-0000-0900-000029000000}"/>
    <dataValidation allowBlank="1" showInputMessage="1" showErrorMessage="1" prompt="DDS Data on People with Developmental Disabilites by Zip Code with Age Data Table Heading Age4" sqref="F167" xr:uid="{00000000-0002-0000-0900-00002A000000}"/>
    <dataValidation allowBlank="1" showInputMessage="1" showErrorMessage="1" prompt="DDS Data on People with Developmental Disabilites by Zip Code with Age Data Table Heading Age5" sqref="G167" xr:uid="{00000000-0002-0000-0900-00002B000000}"/>
    <dataValidation allowBlank="1" showInputMessage="1" showErrorMessage="1" prompt="DDS Data on People with Developmental Disabilites by Zip Code with Age Data Table Heading Age6" sqref="H167" xr:uid="{00000000-0002-0000-0900-00002C000000}"/>
    <dataValidation allowBlank="1" showInputMessage="1" showErrorMessage="1" prompt="DDS Data on People with Developmental Disabilites by Zip Code with Age Data Table Heading Age7" sqref="I167" xr:uid="{00000000-0002-0000-0900-00002D000000}"/>
    <dataValidation allowBlank="1" showInputMessage="1" showErrorMessage="1" prompt="DDS Data on People with Developmental Disabilites by Zip Code with Age Data Table Heading Age8" sqref="J167" xr:uid="{00000000-0002-0000-0900-00002E000000}"/>
    <dataValidation allowBlank="1" showInputMessage="1" showErrorMessage="1" prompt="DDS Data on People with Developmental Disabilites by Zip Code with Age Data Table Heading Age9" sqref="K167" xr:uid="{00000000-0002-0000-0900-00002F000000}"/>
    <dataValidation allowBlank="1" showInputMessage="1" showErrorMessage="1" prompt="DDS Data on People with Developmental Disabilites by Zip Code with Age Data Table Heading Age10" sqref="L167" xr:uid="{00000000-0002-0000-0900-000030000000}"/>
    <dataValidation allowBlank="1" showInputMessage="1" showErrorMessage="1" prompt="DDS Data on People with Developmental Disabilites by Zip Code with Age Data Table Heading Age11" sqref="M167" xr:uid="{00000000-0002-0000-0900-000031000000}"/>
    <dataValidation allowBlank="1" showInputMessage="1" showErrorMessage="1" prompt="DDS Data on People with Developmental Disabilites by Zip Code with Residence Data  Table Heading #Pop" sqref="A199" xr:uid="{00000000-0002-0000-0900-000032000000}"/>
    <dataValidation allowBlank="1" showInputMessage="1" showErrorMessage="1" prompt="DDS Data on People with Developmental Disabilites by Zip Code with Residence Data  Table Heading Residence" sqref="C199" xr:uid="{00000000-0002-0000-0900-000033000000}"/>
    <dataValidation allowBlank="1" showInputMessage="1" showErrorMessage="1" prompt="DDS Data on People with Developmental Disabilites by Zip Code with Residence Data  Table Heading Residence2" sqref="D199" xr:uid="{00000000-0002-0000-0900-000034000000}"/>
    <dataValidation allowBlank="1" showInputMessage="1" showErrorMessage="1" prompt="DDS Data on People with Developmental Disabilites by Zip Code with Residence Data  Table Heading Residence3" sqref="E199" xr:uid="{00000000-0002-0000-0900-000035000000}"/>
    <dataValidation allowBlank="1" showInputMessage="1" showErrorMessage="1" prompt="DDS Data on People with Developmental Disabilites by Zip Code with Residence Data  Table Heading Residence4" sqref="F199" xr:uid="{00000000-0002-0000-0900-000036000000}"/>
    <dataValidation allowBlank="1" showInputMessage="1" showErrorMessage="1" prompt="DDS Data on People with Developmental Disabilites by Zip Code with Residence Data  Table Heading Residence5" sqref="G199" xr:uid="{00000000-0002-0000-0900-000037000000}"/>
    <dataValidation allowBlank="1" showInputMessage="1" showErrorMessage="1" prompt="# Pop Sub Heading County" sqref="A200" xr:uid="{00000000-0002-0000-0900-000038000000}"/>
    <dataValidation allowBlank="1" showInputMessage="1" showErrorMessage="1" prompt="# Pop Sub Heading  ZIP" sqref="B200" xr:uid="{00000000-0002-0000-0900-000039000000}"/>
    <dataValidation allowBlank="1" showInputMessage="1" showErrorMessage="1" prompt="DDS Data on People with Developmental Disabilites by Zip Code with Residence Data  Table Heading Residence7" sqref="I199" xr:uid="{00000000-0002-0000-0900-00003A000000}"/>
    <dataValidation allowBlank="1" showInputMessage="1" showErrorMessage="1" prompt="Source: Department of Developmental Services" sqref="A3" xr:uid="{BC4DA0FF-723F-4529-9241-104350BFC22F}"/>
  </dataValidations>
  <hyperlinks>
    <hyperlink ref="A4" r:id="rId1" xr:uid="{00000000-0004-0000-0900-000000000000}"/>
    <hyperlink ref="A6" r:id="rId2" xr:uid="{00000000-0004-0000-0900-000001000000}"/>
  </hyperlinks>
  <pageMargins left="0.7" right="0.7" top="0.75" bottom="0.75" header="0.3" footer="0.3"/>
  <pageSetup scale="61" fitToHeight="0" orientation="landscape" horizontalDpi="300" verticalDpi="300" r:id="rId3"/>
  <headerFooter>
    <oddHeader>&amp;LHousing Element Data Package&amp;CMendocino County and cities within&amp;R&amp;D</oddHeader>
    <oddFooter>&amp;L&amp;A&amp;C&amp;"-,Bold"HCD-Housing Policy Division&amp;RPage &amp;P</oddFooter>
  </headerFooter>
  <rowBreaks count="2" manualBreakCount="2">
    <brk id="89" max="13" man="1"/>
    <brk id="165" max="16383" man="1"/>
  </rowBreaks>
  <tableParts count="3"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50021"/>
  </sheetPr>
  <dimension ref="A1:D28"/>
  <sheetViews>
    <sheetView zoomScaleNormal="100" workbookViewId="0">
      <selection activeCell="A15" sqref="A15"/>
    </sheetView>
  </sheetViews>
  <sheetFormatPr baseColWidth="10" defaultColWidth="9.1640625" defaultRowHeight="15"/>
  <cols>
    <col min="1" max="1" width="29.1640625" style="75" customWidth="1"/>
    <col min="2" max="2" width="29.83203125" style="75" customWidth="1"/>
    <col min="3" max="3" width="25.6640625" style="75" customWidth="1"/>
    <col min="4" max="4" width="21.1640625" style="75" bestFit="1" customWidth="1"/>
    <col min="5" max="16384" width="9.1640625" style="75"/>
  </cols>
  <sheetData>
    <row r="1" spans="1:4">
      <c r="A1" s="62" t="s">
        <v>858</v>
      </c>
    </row>
    <row r="2" spans="1:4" ht="18" thickBot="1">
      <c r="A2" s="79" t="s">
        <v>589</v>
      </c>
    </row>
    <row r="3" spans="1:4" ht="15.75" customHeight="1">
      <c r="A3" s="691" t="s">
        <v>586</v>
      </c>
      <c r="B3" s="692"/>
      <c r="C3" s="693"/>
    </row>
    <row r="4" spans="1:4" ht="15" customHeight="1">
      <c r="A4" s="662"/>
      <c r="B4" s="663"/>
      <c r="C4" s="694"/>
    </row>
    <row r="5" spans="1:4" s="76" customFormat="1" ht="18" thickBot="1">
      <c r="A5" s="569" t="s">
        <v>11</v>
      </c>
      <c r="B5" s="569" t="s">
        <v>931</v>
      </c>
      <c r="C5" s="569" t="s">
        <v>932</v>
      </c>
    </row>
    <row r="6" spans="1:4" s="39" customFormat="1" ht="17" thickBot="1">
      <c r="A6" s="597" t="s">
        <v>12</v>
      </c>
      <c r="B6" s="597" t="s">
        <v>13</v>
      </c>
      <c r="C6" s="598" t="s">
        <v>275</v>
      </c>
    </row>
    <row r="7" spans="1:4" s="39" customFormat="1">
      <c r="A7" s="599">
        <v>371</v>
      </c>
      <c r="B7" s="600">
        <v>5240</v>
      </c>
      <c r="C7" s="601">
        <v>36105</v>
      </c>
    </row>
    <row r="8" spans="1:4">
      <c r="A8" s="75" t="s">
        <v>585</v>
      </c>
      <c r="B8" s="131"/>
    </row>
    <row r="11" spans="1:4" ht="18" thickBot="1">
      <c r="A11" s="79" t="s">
        <v>276</v>
      </c>
    </row>
    <row r="12" spans="1:4" ht="14.5" customHeight="1">
      <c r="A12" s="691" t="s">
        <v>587</v>
      </c>
      <c r="B12" s="692"/>
      <c r="C12" s="692"/>
      <c r="D12" s="693"/>
    </row>
    <row r="13" spans="1:4" ht="15" customHeight="1" thickBot="1">
      <c r="A13" s="698"/>
      <c r="B13" s="699"/>
      <c r="C13" s="699"/>
      <c r="D13" s="700"/>
    </row>
    <row r="14" spans="1:4" s="76" customFormat="1" ht="15" customHeight="1" thickBot="1">
      <c r="A14" s="541" t="s">
        <v>385</v>
      </c>
      <c r="B14" s="559" t="s">
        <v>856</v>
      </c>
      <c r="C14" s="559" t="s">
        <v>906</v>
      </c>
      <c r="D14" s="559" t="s">
        <v>907</v>
      </c>
    </row>
    <row r="15" spans="1:4" ht="18" thickBot="1">
      <c r="A15" s="611" t="s">
        <v>842</v>
      </c>
      <c r="B15" s="603" t="s">
        <v>12</v>
      </c>
      <c r="C15" s="611" t="s">
        <v>842</v>
      </c>
      <c r="D15" s="604">
        <v>200</v>
      </c>
    </row>
    <row r="16" spans="1:4" ht="18" thickBot="1">
      <c r="A16" s="611" t="s">
        <v>842</v>
      </c>
      <c r="B16" s="603" t="s">
        <v>13</v>
      </c>
      <c r="C16" s="611" t="s">
        <v>842</v>
      </c>
      <c r="D16" s="605">
        <v>1345</v>
      </c>
    </row>
    <row r="17" spans="1:4" ht="18" thickBot="1">
      <c r="A17" s="611" t="s">
        <v>842</v>
      </c>
      <c r="B17" s="606" t="s">
        <v>14</v>
      </c>
      <c r="C17" s="611" t="s">
        <v>842</v>
      </c>
      <c r="D17" s="604"/>
    </row>
    <row r="18" spans="1:4" ht="18" thickBot="1">
      <c r="A18" s="611" t="s">
        <v>842</v>
      </c>
      <c r="B18" s="611" t="s">
        <v>842</v>
      </c>
      <c r="C18" s="602" t="s">
        <v>12</v>
      </c>
      <c r="D18" s="604">
        <v>42</v>
      </c>
    </row>
    <row r="19" spans="1:4" ht="18" thickBot="1">
      <c r="A19" s="611" t="s">
        <v>842</v>
      </c>
      <c r="B19" s="611" t="s">
        <v>842</v>
      </c>
      <c r="C19" s="607" t="s">
        <v>13</v>
      </c>
      <c r="D19" s="608">
        <v>894</v>
      </c>
    </row>
    <row r="20" spans="1:4">
      <c r="A20" s="701"/>
      <c r="B20" s="702"/>
      <c r="C20" s="702"/>
      <c r="D20" s="703"/>
    </row>
    <row r="21" spans="1:4" s="76" customFormat="1" ht="15" customHeight="1" thickBot="1">
      <c r="A21" s="541" t="s">
        <v>15</v>
      </c>
      <c r="B21" s="559" t="s">
        <v>856</v>
      </c>
      <c r="C21" s="559" t="s">
        <v>906</v>
      </c>
      <c r="D21" s="559" t="s">
        <v>907</v>
      </c>
    </row>
    <row r="22" spans="1:4" ht="18" thickBot="1">
      <c r="A22" s="611" t="s">
        <v>842</v>
      </c>
      <c r="B22" s="603" t="s">
        <v>12</v>
      </c>
      <c r="C22" s="611" t="s">
        <v>842</v>
      </c>
      <c r="D22" s="604">
        <v>294</v>
      </c>
    </row>
    <row r="23" spans="1:4" ht="18" thickBot="1">
      <c r="A23" s="611" t="s">
        <v>842</v>
      </c>
      <c r="B23" s="609" t="s">
        <v>13</v>
      </c>
      <c r="C23" s="611" t="s">
        <v>842</v>
      </c>
      <c r="D23" s="610">
        <v>3895</v>
      </c>
    </row>
    <row r="24" spans="1:4" ht="27.75" customHeight="1" thickBot="1">
      <c r="A24" s="695" t="s">
        <v>16</v>
      </c>
      <c r="B24" s="696"/>
      <c r="C24" s="696"/>
      <c r="D24" s="697"/>
    </row>
    <row r="25" spans="1:4">
      <c r="A25" s="66" t="s">
        <v>585</v>
      </c>
      <c r="B25" s="131"/>
    </row>
    <row r="27" spans="1:4">
      <c r="A27" s="75" t="s">
        <v>285</v>
      </c>
      <c r="B27" s="131" t="s">
        <v>284</v>
      </c>
    </row>
    <row r="28" spans="1:4">
      <c r="A28" s="75" t="s">
        <v>840</v>
      </c>
    </row>
  </sheetData>
  <mergeCells count="4">
    <mergeCell ref="A3:C4"/>
    <mergeCell ref="A24:D24"/>
    <mergeCell ref="A12:D13"/>
    <mergeCell ref="A20:D20"/>
  </mergeCells>
  <dataValidations count="13">
    <dataValidation allowBlank="1" showInputMessage="1" showErrorMessage="1" prompt="Farm Workers - Table 16" sqref="A2" xr:uid="{00000000-0002-0000-0A00-000000000000}"/>
    <dataValidation allowBlank="1" showInputMessage="1" showErrorMessage="1" prompt="Farmworkers – County-Wide (Mendocino) " sqref="A3:C4" xr:uid="{00000000-0002-0000-0A00-000001000000}"/>
    <dataValidation allowBlank="1" showInputMessage="1" showErrorMessage="1" prompt="Hired Farm Labor Sub Heading Farms" sqref="A6" xr:uid="{00000000-0002-0000-0A00-000002000000}"/>
    <dataValidation allowBlank="1" showInputMessage="1" showErrorMessage="1" prompt="Hired Farm Labor2 Sub Heading Workers" sqref="B6" xr:uid="{00000000-0002-0000-0A00-000003000000}"/>
    <dataValidation allowBlank="1" showInputMessage="1" showErrorMessage="1" prompt="Hired Farm Labor3 Sub Heading $1,000 payroll" sqref="C6" xr:uid="{00000000-0002-0000-0A00-000004000000}"/>
    <dataValidation allowBlank="1" showInputMessage="1" showErrorMessage="1" prompt="Farm Workers - Table 17" sqref="A11" xr:uid="{00000000-0002-0000-0A00-000005000000}"/>
    <dataValidation allowBlank="1" showInputMessage="1" showErrorMessage="1" prompt="Farmworkers by Days Worked (Mendocino)" sqref="A12:D13" xr:uid="{00000000-0002-0000-0A00-000006000000}"/>
    <dataValidation allowBlank="1" showInputMessage="1" showErrorMessage="1" prompt="Farmworkers by Days Worked (Mendocino) Data Table Heading 150 Days or More" sqref="A14" xr:uid="{00000000-0002-0000-0A00-000007000000}"/>
    <dataValidation allowBlank="1" showInputMessage="1" showErrorMessage="1" prompt="Farmworkers by Days Worked (Mendocino) Data Table HeadingFewer than 200 Days" sqref="A21" xr:uid="{00000000-0002-0000-0A00-000008000000}"/>
    <dataValidation allowBlank="1" showInputMessage="1" showErrorMessage="1" prompt="This worksheet contains 2 Tables. Table 16 and Table 17. Table 16 starts from A6 to C8. Table 17 starts from A15 to D25" sqref="A1" xr:uid="{00000000-0002-0000-0A00-000009000000}"/>
    <dataValidation allowBlank="1" showInputMessage="1" showErrorMessage="1" prompt="Farmworkers – County-Wide (Mendocino) Data Table Heading Hired Farm Labor" sqref="A5" xr:uid="{00000000-0002-0000-0A00-00000A000000}"/>
    <dataValidation allowBlank="1" showInputMessage="1" showErrorMessage="1" prompt="Farmworkers – County-Wide (Mendocino) Data Table Heading Hired Farm Labor2" sqref="B5" xr:uid="{00000000-0002-0000-0A00-00000B000000}"/>
    <dataValidation allowBlank="1" showInputMessage="1" showErrorMessage="1" prompt="Farmworkers – County-Wide (Mendocino) Data Table Heading Hired Farm Labor3" sqref="C5" xr:uid="{00000000-0002-0000-0A00-00000C000000}"/>
  </dataValidations>
  <hyperlinks>
    <hyperlink ref="B27" r:id="rId1" xr:uid="{00000000-0004-0000-0A00-000000000000}"/>
  </hyperlinks>
  <pageMargins left="0.7" right="0.7" top="0.75" bottom="0.75" header="0.3" footer="0.3"/>
  <pageSetup scale="61" fitToHeight="0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tableParts count="3"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50021"/>
  </sheetPr>
  <dimension ref="A1:K43"/>
  <sheetViews>
    <sheetView showGridLines="0" topLeftCell="A16" zoomScaleNormal="100" workbookViewId="0">
      <selection activeCell="B26" sqref="B26"/>
    </sheetView>
  </sheetViews>
  <sheetFormatPr baseColWidth="10" defaultColWidth="8.83203125" defaultRowHeight="15"/>
  <cols>
    <col min="1" max="1" width="7.1640625" style="75" customWidth="1"/>
    <col min="2" max="2" width="44.83203125" style="75" customWidth="1"/>
    <col min="3" max="3" width="19.6640625" style="75" customWidth="1"/>
    <col min="4" max="4" width="19.83203125" style="75" customWidth="1"/>
    <col min="5" max="5" width="18.83203125" style="75" customWidth="1"/>
    <col min="6" max="16384" width="8.83203125" style="75"/>
  </cols>
  <sheetData>
    <row r="1" spans="1:8">
      <c r="A1" s="62" t="s">
        <v>857</v>
      </c>
    </row>
    <row r="2" spans="1:8" ht="27" customHeight="1" thickBot="1">
      <c r="B2" s="79" t="s">
        <v>823</v>
      </c>
    </row>
    <row r="3" spans="1:8" ht="29.25" customHeight="1" thickBot="1">
      <c r="B3" s="705" t="s">
        <v>590</v>
      </c>
      <c r="C3" s="706"/>
      <c r="D3" s="706"/>
      <c r="E3" s="707"/>
    </row>
    <row r="4" spans="1:8" ht="18" thickBot="1">
      <c r="B4" s="623" t="s">
        <v>856</v>
      </c>
      <c r="C4" s="624" t="s">
        <v>571</v>
      </c>
      <c r="D4" s="624" t="s">
        <v>572</v>
      </c>
      <c r="E4" s="625" t="s">
        <v>9</v>
      </c>
      <c r="F4" s="54"/>
      <c r="G4" s="54"/>
      <c r="H4" s="54"/>
    </row>
    <row r="5" spans="1:8" ht="35.25" customHeight="1">
      <c r="B5" s="626" t="s">
        <v>574</v>
      </c>
      <c r="C5" s="613">
        <v>93</v>
      </c>
      <c r="D5" s="613">
        <v>1241</v>
      </c>
      <c r="E5" s="627">
        <f t="shared" ref="E5:E7" si="0">C5+D5</f>
        <v>1334</v>
      </c>
    </row>
    <row r="6" spans="1:8" ht="29.25" customHeight="1">
      <c r="B6" s="628" t="s">
        <v>575</v>
      </c>
      <c r="C6" s="612">
        <v>12</v>
      </c>
      <c r="D6" s="612">
        <v>20</v>
      </c>
      <c r="E6" s="629">
        <f t="shared" si="0"/>
        <v>32</v>
      </c>
    </row>
    <row r="7" spans="1:8" ht="28.5" customHeight="1" thickBot="1">
      <c r="B7" s="628" t="s">
        <v>576</v>
      </c>
      <c r="C7" s="612">
        <v>0</v>
      </c>
      <c r="D7" s="612">
        <v>13</v>
      </c>
      <c r="E7" s="629">
        <f t="shared" si="0"/>
        <v>13</v>
      </c>
    </row>
    <row r="8" spans="1:8" ht="22.5" customHeight="1" thickBot="1">
      <c r="B8" s="69" t="s">
        <v>570</v>
      </c>
      <c r="C8" s="70">
        <v>105</v>
      </c>
      <c r="D8" s="70">
        <v>1274</v>
      </c>
      <c r="E8" s="71">
        <f>C8+D8</f>
        <v>1379</v>
      </c>
      <c r="F8" s="55"/>
      <c r="G8" s="55"/>
      <c r="H8" s="55"/>
    </row>
    <row r="9" spans="1:8">
      <c r="B9" s="710" t="s">
        <v>582</v>
      </c>
      <c r="C9" s="710"/>
      <c r="D9" s="710"/>
      <c r="E9" s="710"/>
    </row>
    <row r="10" spans="1:8">
      <c r="B10" s="57"/>
      <c r="C10" s="57"/>
      <c r="D10" s="57"/>
      <c r="E10" s="57"/>
    </row>
    <row r="11" spans="1:8" ht="15.75" customHeight="1" thickBot="1">
      <c r="B11" s="79" t="s">
        <v>593</v>
      </c>
    </row>
    <row r="12" spans="1:8" ht="27.75" customHeight="1" thickBot="1">
      <c r="B12" s="705" t="s">
        <v>591</v>
      </c>
      <c r="C12" s="706"/>
      <c r="D12" s="706"/>
      <c r="E12" s="707"/>
    </row>
    <row r="13" spans="1:8" ht="24" customHeight="1" thickBot="1">
      <c r="B13" s="630" t="s">
        <v>856</v>
      </c>
      <c r="C13" s="624" t="s">
        <v>571</v>
      </c>
      <c r="D13" s="624" t="s">
        <v>572</v>
      </c>
      <c r="E13" s="625" t="s">
        <v>9</v>
      </c>
      <c r="F13" s="631"/>
      <c r="G13" s="631"/>
      <c r="H13" s="631"/>
    </row>
    <row r="14" spans="1:8">
      <c r="B14" s="626" t="s">
        <v>577</v>
      </c>
      <c r="C14" s="613">
        <v>93</v>
      </c>
      <c r="D14" s="613">
        <v>1241</v>
      </c>
      <c r="E14" s="627">
        <f>C14+D14</f>
        <v>1334</v>
      </c>
    </row>
    <row r="15" spans="1:8">
      <c r="B15" s="628" t="s">
        <v>578</v>
      </c>
      <c r="C15" s="612">
        <v>34</v>
      </c>
      <c r="D15" s="612">
        <v>60</v>
      </c>
      <c r="E15" s="629">
        <f>C15+D15</f>
        <v>94</v>
      </c>
    </row>
    <row r="16" spans="1:8" ht="16" thickBot="1">
      <c r="B16" s="632" t="s">
        <v>579</v>
      </c>
      <c r="C16" s="633">
        <v>0</v>
      </c>
      <c r="D16" s="633">
        <v>13</v>
      </c>
      <c r="E16" s="634">
        <f>C16+D16</f>
        <v>13</v>
      </c>
    </row>
    <row r="17" spans="2:11" ht="21" customHeight="1" thickBot="1">
      <c r="B17" s="69" t="s">
        <v>573</v>
      </c>
      <c r="C17" s="70">
        <v>127</v>
      </c>
      <c r="D17" s="70">
        <v>1314</v>
      </c>
      <c r="E17" s="71">
        <f>C17+D17</f>
        <v>1441</v>
      </c>
      <c r="F17" s="55"/>
      <c r="G17" s="55"/>
      <c r="H17" s="55"/>
    </row>
    <row r="18" spans="2:11" ht="16">
      <c r="B18" s="710" t="s">
        <v>582</v>
      </c>
      <c r="C18" s="710"/>
      <c r="D18" s="710"/>
      <c r="E18" s="710"/>
      <c r="F18" s="55"/>
      <c r="G18" s="55"/>
      <c r="H18" s="55"/>
    </row>
    <row r="19" spans="2:11" ht="32.25" customHeight="1" thickBot="1">
      <c r="B19" s="635" t="s">
        <v>822</v>
      </c>
      <c r="C19" s="56"/>
      <c r="D19" s="56"/>
      <c r="E19" s="56"/>
      <c r="F19" s="55"/>
      <c r="G19" s="79"/>
      <c r="H19" s="55"/>
    </row>
    <row r="20" spans="2:11" ht="30" customHeight="1" thickBot="1">
      <c r="B20" s="705" t="s">
        <v>592</v>
      </c>
      <c r="C20" s="708"/>
      <c r="D20" s="708"/>
      <c r="E20" s="709"/>
    </row>
    <row r="21" spans="2:11" ht="16">
      <c r="B21" s="636" t="s">
        <v>581</v>
      </c>
      <c r="C21" s="637" t="s">
        <v>856</v>
      </c>
      <c r="D21" s="637" t="s">
        <v>906</v>
      </c>
      <c r="E21" s="638" t="s">
        <v>907</v>
      </c>
    </row>
    <row r="22" spans="2:11" ht="15.75" customHeight="1" thickBot="1">
      <c r="B22" s="639" t="s">
        <v>580</v>
      </c>
      <c r="C22" s="633">
        <v>7</v>
      </c>
      <c r="D22" s="633">
        <v>260</v>
      </c>
      <c r="E22" s="634">
        <f>C22+D22</f>
        <v>267</v>
      </c>
    </row>
    <row r="23" spans="2:11">
      <c r="B23" s="704" t="s">
        <v>582</v>
      </c>
      <c r="C23" s="704"/>
      <c r="D23" s="704"/>
      <c r="E23" s="704"/>
    </row>
    <row r="24" spans="2:11">
      <c r="B24" s="75" t="s">
        <v>840</v>
      </c>
    </row>
    <row r="25" spans="2:11" ht="51.75" customHeight="1"/>
    <row r="26" spans="2:11" s="54" customFormat="1">
      <c r="B26" s="75"/>
      <c r="C26" s="75"/>
      <c r="D26" s="75"/>
      <c r="E26" s="75"/>
      <c r="F26" s="75"/>
      <c r="G26" s="75"/>
      <c r="H26" s="75"/>
    </row>
    <row r="27" spans="2:11">
      <c r="K27" s="214"/>
    </row>
    <row r="31" spans="2:11" s="55" customFormat="1" ht="16">
      <c r="B31" s="75"/>
      <c r="C31" s="75"/>
      <c r="D31" s="75"/>
      <c r="E31" s="75"/>
      <c r="F31" s="75"/>
      <c r="G31" s="75"/>
      <c r="H31" s="75"/>
    </row>
    <row r="32" spans="2:11" ht="17.25" customHeight="1"/>
    <row r="33" spans="2:8" ht="17.25" customHeight="1"/>
    <row r="35" spans="2:8" ht="46.5" customHeight="1"/>
    <row r="36" spans="2:8" s="631" customFormat="1">
      <c r="B36" s="75"/>
      <c r="C36" s="75"/>
      <c r="D36" s="75"/>
      <c r="E36" s="75"/>
      <c r="F36" s="75"/>
      <c r="G36" s="75"/>
      <c r="H36" s="75"/>
    </row>
    <row r="40" spans="2:8" s="55" customFormat="1" ht="16">
      <c r="B40" s="75"/>
      <c r="C40" s="75"/>
      <c r="D40" s="75"/>
      <c r="E40" s="75"/>
      <c r="F40" s="75"/>
      <c r="G40" s="75"/>
      <c r="H40" s="75"/>
    </row>
    <row r="41" spans="2:8" s="55" customFormat="1" ht="16">
      <c r="B41" s="75"/>
      <c r="C41" s="75"/>
      <c r="D41" s="75"/>
      <c r="E41" s="75"/>
      <c r="F41" s="75"/>
      <c r="G41" s="75"/>
      <c r="H41" s="75"/>
    </row>
    <row r="42" spans="2:8" s="55" customFormat="1" ht="16">
      <c r="B42" s="75"/>
      <c r="C42" s="75"/>
      <c r="D42" s="75"/>
      <c r="E42" s="75"/>
      <c r="F42" s="75"/>
      <c r="G42" s="75"/>
      <c r="H42" s="75"/>
    </row>
    <row r="43" spans="2:8" ht="42.75" customHeight="1"/>
  </sheetData>
  <mergeCells count="6">
    <mergeCell ref="B23:E23"/>
    <mergeCell ref="B3:E3"/>
    <mergeCell ref="B12:E12"/>
    <mergeCell ref="B20:E20"/>
    <mergeCell ref="B9:E9"/>
    <mergeCell ref="B18:E18"/>
  </mergeCells>
  <dataValidations count="14">
    <dataValidation allowBlank="1" showInputMessage="1" showErrorMessage="1" prompt="Homeless - Table 18" sqref="B2" xr:uid="{00000000-0002-0000-0B00-000000000000}"/>
    <dataValidation allowBlank="1" showInputMessage="1" showErrorMessage="1" prompt="Countywide Homeless Households 2012 CoC" sqref="B3:E3" xr:uid="{00000000-0002-0000-0B00-000001000000}"/>
    <dataValidation allowBlank="1" showInputMessage="1" showErrorMessage="1" prompt="Countywide Homeless Households 2012 CoC Data Table Heading Sheltered" sqref="C4" xr:uid="{00000000-0002-0000-0B00-000002000000}"/>
    <dataValidation allowBlank="1" showInputMessage="1" showErrorMessage="1" prompt="Countywide Homeless Households 2012 CoC Data Table Heading Unsheltered" sqref="D4" xr:uid="{00000000-0002-0000-0B00-000003000000}"/>
    <dataValidation allowBlank="1" showInputMessage="1" showErrorMessage="1" prompt="Countywide Homeless Households 2012 CoC Data Table Heading Tota" sqref="E4" xr:uid="{00000000-0002-0000-0B00-000004000000}"/>
    <dataValidation allowBlank="1" showInputMessage="1" showErrorMessage="1" prompt="Homeless - Table 19" sqref="B11" xr:uid="{00000000-0002-0000-0B00-000005000000}"/>
    <dataValidation allowBlank="1" showInputMessage="1" showErrorMessage="1" prompt="Countywide Homeless Persons 2012 CoC " sqref="B12:E12" xr:uid="{00000000-0002-0000-0B00-000006000000}"/>
    <dataValidation allowBlank="1" showInputMessage="1" showErrorMessage="1" prompt="Countywide Homeless Persons 2012 CoC Data Table Heading sheltered" sqref="C13" xr:uid="{00000000-0002-0000-0B00-000007000000}"/>
    <dataValidation allowBlank="1" showInputMessage="1" showErrorMessage="1" prompt="Countywide Homeless Persons 2012 CoC Data Table Heading  Unsheltered" sqref="D13" xr:uid="{00000000-0002-0000-0B00-000008000000}"/>
    <dataValidation allowBlank="1" showInputMessage="1" showErrorMessage="1" prompt="Countywide Homeless Persons 2012 CoC Data Table Heading Total" sqref="E13" xr:uid="{00000000-0002-0000-0B00-000009000000}"/>
    <dataValidation allowBlank="1" showInputMessage="1" showErrorMessage="1" prompt="Homeless - Table 20" sqref="B19" xr:uid="{00000000-0002-0000-0B00-00000A000000}"/>
    <dataValidation allowBlank="1" showInputMessage="1" showErrorMessage="1" prompt="Countywide Homeless Subpopulation 2012 CoC " sqref="B20:E20" xr:uid="{00000000-0002-0000-0B00-00000B000000}"/>
    <dataValidation allowBlank="1" showInputMessage="1" showErrorMessage="1" prompt="This worksheet Contains 2 Tables. Table 18 and Table 19. Table 18 starts from B4 to E8. Table 19 starts from B13 to E17" sqref="A1" xr:uid="{00000000-0002-0000-0B00-00000C000000}"/>
    <dataValidation allowBlank="1" showInputMessage="1" showErrorMessage="1" prompt="Countywide Homeless Subpopulation 2012 CoC Data Table Heading Subpopulation of Homeless" sqref="B21" xr:uid="{00000000-0002-0000-0B00-00000D000000}"/>
  </dataValidations>
  <pageMargins left="0.7" right="0.7" top="0.75" bottom="0.75" header="0.3" footer="0.3"/>
  <pageSetup scale="61" fitToHeight="0" orientation="landscape" horizontalDpi="300" verticalDpi="300" r:id="rId1"/>
  <headerFooter>
    <oddHeader>&amp;LHousing Element Data Package&amp;CMendocino County and cities within&amp;R&amp;D</oddHeader>
    <oddFooter>&amp;L&amp;A&amp;C&amp;"-,Bold"HCD-Housing Policy Division&amp;RPage &amp;P</oddFooter>
  </headerFooter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39"/>
  <sheetViews>
    <sheetView topLeftCell="A29" zoomScale="112" zoomScaleNormal="112" workbookViewId="0">
      <selection activeCell="B33" sqref="B33"/>
    </sheetView>
  </sheetViews>
  <sheetFormatPr baseColWidth="10" defaultColWidth="9.1640625" defaultRowHeight="15"/>
  <cols>
    <col min="1" max="1" width="36.6640625" style="75" customWidth="1"/>
    <col min="2" max="2" width="23.33203125" style="75" customWidth="1"/>
    <col min="3" max="3" width="23.6640625" style="75" customWidth="1"/>
    <col min="4" max="4" width="22.5" style="75" customWidth="1"/>
    <col min="5" max="5" width="16.6640625" style="75" customWidth="1"/>
    <col min="6" max="6" width="24" style="75" customWidth="1"/>
    <col min="7" max="7" width="34.83203125" style="75" customWidth="1"/>
    <col min="8" max="8" width="26.5" style="75" customWidth="1"/>
    <col min="9" max="9" width="34.5" style="75" customWidth="1"/>
    <col min="10" max="10" width="32.6640625" style="75" customWidth="1"/>
    <col min="11" max="11" width="28.5" style="75" customWidth="1"/>
    <col min="12" max="12" width="29.1640625" style="75" customWidth="1"/>
    <col min="13" max="13" width="29.6640625" style="75" customWidth="1"/>
    <col min="14" max="14" width="20.5" style="75" customWidth="1"/>
    <col min="15" max="15" width="52.6640625" style="75" customWidth="1"/>
    <col min="16" max="16" width="23.5" style="75" customWidth="1"/>
    <col min="17" max="17" width="26.1640625" style="75" customWidth="1"/>
    <col min="18" max="18" width="30.6640625" style="75" bestFit="1" customWidth="1"/>
    <col min="19" max="19" width="50" style="75" bestFit="1" customWidth="1"/>
    <col min="20" max="20" width="47.6640625" style="75" bestFit="1" customWidth="1"/>
    <col min="21" max="22" width="14.83203125" style="75" customWidth="1"/>
    <col min="23" max="23" width="57" style="75" bestFit="1" customWidth="1"/>
    <col min="24" max="24" width="43" style="75" bestFit="1" customWidth="1"/>
    <col min="25" max="25" width="39.5" style="75" bestFit="1" customWidth="1"/>
    <col min="26" max="31" width="16.5" style="75" customWidth="1"/>
    <col min="32" max="16384" width="9.1640625" style="75"/>
  </cols>
  <sheetData>
    <row r="1" spans="1:16">
      <c r="A1" s="62" t="s">
        <v>855</v>
      </c>
    </row>
    <row r="2" spans="1:16" ht="19">
      <c r="A2" s="79" t="s">
        <v>824</v>
      </c>
      <c r="B2" s="58"/>
    </row>
    <row r="3" spans="1:16" s="563" customFormat="1" ht="33.75" customHeight="1">
      <c r="A3" s="560" t="s">
        <v>634</v>
      </c>
      <c r="B3" s="561" t="s">
        <v>635</v>
      </c>
      <c r="C3" s="561" t="s">
        <v>636</v>
      </c>
      <c r="D3" s="561" t="s">
        <v>637</v>
      </c>
      <c r="E3" s="561" t="s">
        <v>638</v>
      </c>
      <c r="F3" s="561" t="s">
        <v>639</v>
      </c>
      <c r="G3" s="561" t="s">
        <v>640</v>
      </c>
      <c r="H3" s="561" t="s">
        <v>641</v>
      </c>
      <c r="I3" s="561" t="s">
        <v>642</v>
      </c>
      <c r="J3" s="561" t="s">
        <v>643</v>
      </c>
      <c r="K3" s="561" t="s">
        <v>644</v>
      </c>
      <c r="L3" s="561" t="s">
        <v>645</v>
      </c>
      <c r="M3" s="561" t="s">
        <v>646</v>
      </c>
      <c r="N3" s="561" t="s">
        <v>647</v>
      </c>
      <c r="O3" s="561" t="s">
        <v>648</v>
      </c>
      <c r="P3" s="562" t="s">
        <v>649</v>
      </c>
    </row>
    <row r="4" spans="1:16" s="214" customFormat="1" ht="15" customHeight="1">
      <c r="A4" s="545" t="s">
        <v>650</v>
      </c>
      <c r="B4" s="546" t="s">
        <v>651</v>
      </c>
      <c r="C4" s="546" t="s">
        <v>652</v>
      </c>
      <c r="D4" s="546" t="s">
        <v>653</v>
      </c>
      <c r="E4" s="546" t="s">
        <v>626</v>
      </c>
      <c r="F4" s="547">
        <v>800001668</v>
      </c>
      <c r="G4" s="547">
        <v>26</v>
      </c>
      <c r="H4" s="547">
        <v>26</v>
      </c>
      <c r="I4" s="548">
        <v>42429</v>
      </c>
      <c r="J4" s="546" t="s">
        <v>654</v>
      </c>
      <c r="K4" s="550" t="s">
        <v>842</v>
      </c>
      <c r="L4" s="550" t="s">
        <v>842</v>
      </c>
      <c r="M4" s="546" t="s">
        <v>655</v>
      </c>
      <c r="N4" s="550" t="s">
        <v>842</v>
      </c>
      <c r="O4" s="550" t="s">
        <v>842</v>
      </c>
      <c r="P4" s="549" t="s">
        <v>656</v>
      </c>
    </row>
    <row r="5" spans="1:16" s="214" customFormat="1" ht="15" customHeight="1">
      <c r="A5" s="545" t="s">
        <v>657</v>
      </c>
      <c r="B5" s="546" t="s">
        <v>658</v>
      </c>
      <c r="C5" s="546" t="s">
        <v>659</v>
      </c>
      <c r="D5" s="546" t="s">
        <v>660</v>
      </c>
      <c r="E5" s="546" t="s">
        <v>626</v>
      </c>
      <c r="F5" s="547">
        <v>800002635</v>
      </c>
      <c r="G5" s="547">
        <v>81</v>
      </c>
      <c r="H5" s="547">
        <v>92</v>
      </c>
      <c r="I5" s="548">
        <v>41882</v>
      </c>
      <c r="J5" s="546" t="s">
        <v>661</v>
      </c>
      <c r="K5" s="548">
        <v>42491</v>
      </c>
      <c r="L5" s="546" t="s">
        <v>662</v>
      </c>
      <c r="M5" s="546" t="s">
        <v>655</v>
      </c>
      <c r="N5" s="550" t="s">
        <v>842</v>
      </c>
      <c r="O5" s="550" t="s">
        <v>842</v>
      </c>
      <c r="P5" s="549" t="s">
        <v>663</v>
      </c>
    </row>
    <row r="6" spans="1:16" s="214" customFormat="1" ht="15" customHeight="1">
      <c r="A6" s="545" t="s">
        <v>664</v>
      </c>
      <c r="B6" s="546" t="s">
        <v>658</v>
      </c>
      <c r="C6" s="546" t="s">
        <v>665</v>
      </c>
      <c r="D6" s="546" t="s">
        <v>660</v>
      </c>
      <c r="E6" s="546" t="s">
        <v>630</v>
      </c>
      <c r="F6" s="547">
        <v>800001348</v>
      </c>
      <c r="G6" s="547">
        <v>44</v>
      </c>
      <c r="H6" s="547">
        <v>44</v>
      </c>
      <c r="I6" s="548">
        <v>48579</v>
      </c>
      <c r="J6" s="546" t="s">
        <v>666</v>
      </c>
      <c r="K6" s="550" t="s">
        <v>842</v>
      </c>
      <c r="L6" s="550" t="s">
        <v>842</v>
      </c>
      <c r="M6" s="546" t="s">
        <v>655</v>
      </c>
      <c r="N6" s="550" t="s">
        <v>842</v>
      </c>
      <c r="O6" s="546" t="s">
        <v>667</v>
      </c>
      <c r="P6" s="549" t="s">
        <v>668</v>
      </c>
    </row>
    <row r="7" spans="1:16" s="214" customFormat="1" ht="15" customHeight="1">
      <c r="A7" s="545" t="s">
        <v>669</v>
      </c>
      <c r="B7" s="546" t="s">
        <v>670</v>
      </c>
      <c r="C7" s="546" t="s">
        <v>671</v>
      </c>
      <c r="D7" s="546" t="s">
        <v>672</v>
      </c>
      <c r="E7" s="546" t="s">
        <v>630</v>
      </c>
      <c r="F7" s="547">
        <v>800001361</v>
      </c>
      <c r="G7" s="547">
        <v>42</v>
      </c>
      <c r="H7" s="547">
        <v>42</v>
      </c>
      <c r="I7" s="548">
        <v>47907</v>
      </c>
      <c r="J7" s="546" t="s">
        <v>654</v>
      </c>
      <c r="K7" s="550" t="s">
        <v>842</v>
      </c>
      <c r="L7" s="550" t="s">
        <v>842</v>
      </c>
      <c r="M7" s="546" t="s">
        <v>655</v>
      </c>
      <c r="N7" s="550" t="s">
        <v>842</v>
      </c>
      <c r="O7" s="550" t="s">
        <v>842</v>
      </c>
      <c r="P7" s="549" t="s">
        <v>673</v>
      </c>
    </row>
    <row r="8" spans="1:16" s="214" customFormat="1" ht="15" customHeight="1">
      <c r="A8" s="545" t="s">
        <v>674</v>
      </c>
      <c r="B8" s="546" t="s">
        <v>658</v>
      </c>
      <c r="C8" s="546" t="s">
        <v>675</v>
      </c>
      <c r="D8" s="546" t="s">
        <v>660</v>
      </c>
      <c r="E8" s="546" t="s">
        <v>630</v>
      </c>
      <c r="F8" s="547">
        <v>800001648</v>
      </c>
      <c r="G8" s="547">
        <v>6</v>
      </c>
      <c r="H8" s="547">
        <v>6</v>
      </c>
      <c r="I8" s="548">
        <v>48487</v>
      </c>
      <c r="J8" s="546" t="s">
        <v>666</v>
      </c>
      <c r="K8" s="548">
        <v>44866</v>
      </c>
      <c r="L8" s="547">
        <v>202</v>
      </c>
      <c r="M8" s="546" t="s">
        <v>655</v>
      </c>
      <c r="N8" s="550" t="s">
        <v>842</v>
      </c>
      <c r="O8" s="550" t="s">
        <v>842</v>
      </c>
      <c r="P8" s="549" t="s">
        <v>677</v>
      </c>
    </row>
    <row r="9" spans="1:16" s="214" customFormat="1" ht="15" customHeight="1">
      <c r="A9" s="545" t="s">
        <v>678</v>
      </c>
      <c r="B9" s="546" t="s">
        <v>658</v>
      </c>
      <c r="C9" s="546" t="s">
        <v>679</v>
      </c>
      <c r="D9" s="546" t="s">
        <v>660</v>
      </c>
      <c r="E9" s="546" t="s">
        <v>630</v>
      </c>
      <c r="F9" s="547">
        <v>800001880</v>
      </c>
      <c r="G9" s="547">
        <v>30</v>
      </c>
      <c r="H9" s="547">
        <v>30</v>
      </c>
      <c r="I9" s="548">
        <v>48518</v>
      </c>
      <c r="J9" s="546" t="s">
        <v>666</v>
      </c>
      <c r="K9" s="548">
        <v>48427</v>
      </c>
      <c r="L9" s="547">
        <v>202</v>
      </c>
      <c r="M9" s="546" t="s">
        <v>655</v>
      </c>
      <c r="N9" s="550" t="s">
        <v>842</v>
      </c>
      <c r="O9" s="550" t="s">
        <v>842</v>
      </c>
      <c r="P9" s="549" t="s">
        <v>680</v>
      </c>
    </row>
    <row r="10" spans="1:16" s="214" customFormat="1" ht="15" customHeight="1">
      <c r="A10" s="545" t="s">
        <v>681</v>
      </c>
      <c r="B10" s="546" t="s">
        <v>658</v>
      </c>
      <c r="C10" s="546" t="s">
        <v>682</v>
      </c>
      <c r="D10" s="546" t="s">
        <v>660</v>
      </c>
      <c r="E10" s="546" t="s">
        <v>630</v>
      </c>
      <c r="F10" s="547">
        <v>800001941</v>
      </c>
      <c r="G10" s="547">
        <v>40</v>
      </c>
      <c r="H10" s="547">
        <v>40</v>
      </c>
      <c r="I10" s="548">
        <v>47238</v>
      </c>
      <c r="J10" s="546" t="s">
        <v>654</v>
      </c>
      <c r="K10" s="550" t="s">
        <v>842</v>
      </c>
      <c r="L10" s="550" t="s">
        <v>842</v>
      </c>
      <c r="M10" s="546" t="s">
        <v>683</v>
      </c>
      <c r="N10" s="550" t="s">
        <v>842</v>
      </c>
      <c r="O10" s="550" t="s">
        <v>842</v>
      </c>
      <c r="P10" s="549" t="s">
        <v>684</v>
      </c>
    </row>
    <row r="11" spans="1:16" s="214" customFormat="1" ht="15" customHeight="1">
      <c r="A11" s="545" t="s">
        <v>685</v>
      </c>
      <c r="B11" s="546" t="s">
        <v>658</v>
      </c>
      <c r="C11" s="546" t="s">
        <v>686</v>
      </c>
      <c r="D11" s="546" t="s">
        <v>660</v>
      </c>
      <c r="E11" s="546" t="s">
        <v>630</v>
      </c>
      <c r="F11" s="547">
        <v>800002100</v>
      </c>
      <c r="G11" s="547">
        <v>42</v>
      </c>
      <c r="H11" s="547">
        <v>64</v>
      </c>
      <c r="I11" s="548">
        <v>47848</v>
      </c>
      <c r="J11" s="546" t="s">
        <v>654</v>
      </c>
      <c r="K11" s="550" t="s">
        <v>842</v>
      </c>
      <c r="L11" s="550" t="s">
        <v>842</v>
      </c>
      <c r="M11" s="546" t="s">
        <v>683</v>
      </c>
      <c r="N11" s="550" t="s">
        <v>842</v>
      </c>
      <c r="O11" s="546" t="s">
        <v>687</v>
      </c>
      <c r="P11" s="549" t="s">
        <v>688</v>
      </c>
    </row>
    <row r="12" spans="1:16" s="214" customFormat="1" ht="15" customHeight="1">
      <c r="A12" s="545" t="s">
        <v>689</v>
      </c>
      <c r="B12" s="546" t="s">
        <v>658</v>
      </c>
      <c r="C12" s="546" t="s">
        <v>690</v>
      </c>
      <c r="D12" s="546" t="s">
        <v>660</v>
      </c>
      <c r="E12" s="546" t="s">
        <v>630</v>
      </c>
      <c r="F12" s="547">
        <v>800002102</v>
      </c>
      <c r="G12" s="547">
        <v>48</v>
      </c>
      <c r="H12" s="547">
        <v>49</v>
      </c>
      <c r="I12" s="548">
        <v>48213</v>
      </c>
      <c r="J12" s="546" t="s">
        <v>654</v>
      </c>
      <c r="K12" s="550" t="s">
        <v>842</v>
      </c>
      <c r="L12" s="550" t="s">
        <v>842</v>
      </c>
      <c r="M12" s="546" t="s">
        <v>683</v>
      </c>
      <c r="N12" s="550" t="s">
        <v>842</v>
      </c>
      <c r="O12" s="550" t="s">
        <v>842</v>
      </c>
      <c r="P12" s="549" t="s">
        <v>691</v>
      </c>
    </row>
    <row r="13" spans="1:16" s="214" customFormat="1" ht="15" customHeight="1">
      <c r="A13" s="545" t="s">
        <v>692</v>
      </c>
      <c r="B13" s="546" t="s">
        <v>670</v>
      </c>
      <c r="C13" s="546" t="s">
        <v>693</v>
      </c>
      <c r="D13" s="546" t="s">
        <v>672</v>
      </c>
      <c r="E13" s="546" t="s">
        <v>630</v>
      </c>
      <c r="F13" s="547">
        <v>800002319</v>
      </c>
      <c r="G13" s="547">
        <v>40</v>
      </c>
      <c r="H13" s="547">
        <v>48</v>
      </c>
      <c r="I13" s="548">
        <v>47118</v>
      </c>
      <c r="J13" s="546" t="s">
        <v>654</v>
      </c>
      <c r="K13" s="550" t="s">
        <v>842</v>
      </c>
      <c r="L13" s="550" t="s">
        <v>842</v>
      </c>
      <c r="M13" s="546" t="s">
        <v>683</v>
      </c>
      <c r="N13" s="550" t="s">
        <v>842</v>
      </c>
      <c r="O13" s="546" t="s">
        <v>694</v>
      </c>
      <c r="P13" s="549" t="s">
        <v>695</v>
      </c>
    </row>
    <row r="14" spans="1:16" s="214" customFormat="1" ht="15" customHeight="1">
      <c r="A14" s="545" t="s">
        <v>696</v>
      </c>
      <c r="B14" s="546" t="s">
        <v>658</v>
      </c>
      <c r="C14" s="546" t="s">
        <v>697</v>
      </c>
      <c r="D14" s="546" t="s">
        <v>660</v>
      </c>
      <c r="E14" s="546" t="s">
        <v>630</v>
      </c>
      <c r="F14" s="547">
        <v>800002768</v>
      </c>
      <c r="G14" s="547">
        <v>48</v>
      </c>
      <c r="H14" s="547">
        <v>48</v>
      </c>
      <c r="I14" s="548">
        <v>47483</v>
      </c>
      <c r="J14" s="546" t="s">
        <v>666</v>
      </c>
      <c r="K14" s="550" t="s">
        <v>842</v>
      </c>
      <c r="L14" s="550" t="s">
        <v>842</v>
      </c>
      <c r="M14" s="546" t="s">
        <v>655</v>
      </c>
      <c r="N14" s="550" t="s">
        <v>842</v>
      </c>
      <c r="O14" s="550" t="s">
        <v>842</v>
      </c>
      <c r="P14" s="549" t="s">
        <v>698</v>
      </c>
    </row>
    <row r="15" spans="1:16" s="214" customFormat="1" ht="15" customHeight="1">
      <c r="A15" s="545" t="s">
        <v>699</v>
      </c>
      <c r="B15" s="546" t="s">
        <v>651</v>
      </c>
      <c r="C15" s="546" t="s">
        <v>700</v>
      </c>
      <c r="D15" s="546" t="s">
        <v>653</v>
      </c>
      <c r="E15" s="546" t="s">
        <v>630</v>
      </c>
      <c r="F15" s="547">
        <v>800075843</v>
      </c>
      <c r="G15" s="547">
        <v>12</v>
      </c>
      <c r="H15" s="547">
        <v>12</v>
      </c>
      <c r="I15" s="548">
        <v>41517</v>
      </c>
      <c r="J15" s="546" t="s">
        <v>701</v>
      </c>
      <c r="K15" s="550" t="s">
        <v>842</v>
      </c>
      <c r="L15" s="546" t="s">
        <v>676</v>
      </c>
      <c r="M15" s="546" t="s">
        <v>655</v>
      </c>
      <c r="N15" s="550" t="s">
        <v>842</v>
      </c>
      <c r="O15" s="550" t="s">
        <v>842</v>
      </c>
      <c r="P15" s="549" t="s">
        <v>702</v>
      </c>
    </row>
    <row r="16" spans="1:16" s="214" customFormat="1" ht="15" customHeight="1">
      <c r="A16" s="545" t="s">
        <v>703</v>
      </c>
      <c r="B16" s="546" t="s">
        <v>291</v>
      </c>
      <c r="C16" s="546" t="s">
        <v>704</v>
      </c>
      <c r="D16" s="546" t="s">
        <v>660</v>
      </c>
      <c r="E16" s="546" t="s">
        <v>630</v>
      </c>
      <c r="F16" s="547">
        <v>800112307</v>
      </c>
      <c r="G16" s="547">
        <v>10</v>
      </c>
      <c r="H16" s="547">
        <v>10</v>
      </c>
      <c r="I16" s="548">
        <v>41759</v>
      </c>
      <c r="J16" s="546" t="s">
        <v>701</v>
      </c>
      <c r="K16" s="550" t="s">
        <v>842</v>
      </c>
      <c r="L16" s="546" t="s">
        <v>676</v>
      </c>
      <c r="M16" s="546" t="s">
        <v>655</v>
      </c>
      <c r="N16" s="550" t="s">
        <v>842</v>
      </c>
      <c r="O16" s="550" t="s">
        <v>842</v>
      </c>
      <c r="P16" s="549" t="s">
        <v>705</v>
      </c>
    </row>
    <row r="17" spans="1:31" s="214" customFormat="1" ht="15" customHeight="1">
      <c r="A17" s="551" t="s">
        <v>706</v>
      </c>
      <c r="B17" s="552" t="s">
        <v>658</v>
      </c>
      <c r="C17" s="552" t="s">
        <v>707</v>
      </c>
      <c r="D17" s="552" t="s">
        <v>660</v>
      </c>
      <c r="E17" s="552" t="s">
        <v>630</v>
      </c>
      <c r="F17" s="553">
        <v>800112465</v>
      </c>
      <c r="G17" s="553">
        <v>11</v>
      </c>
      <c r="H17" s="553">
        <v>12</v>
      </c>
      <c r="I17" s="554">
        <v>41729</v>
      </c>
      <c r="J17" s="552" t="s">
        <v>708</v>
      </c>
      <c r="K17" s="555" t="s">
        <v>842</v>
      </c>
      <c r="L17" s="552" t="s">
        <v>709</v>
      </c>
      <c r="M17" s="552" t="s">
        <v>655</v>
      </c>
      <c r="N17" s="555" t="s">
        <v>842</v>
      </c>
      <c r="O17" s="555" t="s">
        <v>842</v>
      </c>
      <c r="P17" s="556" t="s">
        <v>710</v>
      </c>
    </row>
    <row r="18" spans="1:31" s="214" customFormat="1" ht="15" customHeight="1" thickBot="1">
      <c r="A18" s="711" t="s">
        <v>25</v>
      </c>
      <c r="B18" s="712"/>
      <c r="C18" s="712"/>
      <c r="D18" s="712"/>
      <c r="E18" s="712"/>
      <c r="F18" s="712"/>
      <c r="G18" s="712"/>
      <c r="H18" s="712"/>
      <c r="I18" s="712"/>
      <c r="J18" s="713"/>
    </row>
    <row r="19" spans="1:31">
      <c r="A19" s="542"/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31" ht="17">
      <c r="A20" s="717" t="s">
        <v>825</v>
      </c>
      <c r="B20" s="717"/>
      <c r="C20" s="542"/>
      <c r="D20" s="542"/>
      <c r="E20" s="542"/>
      <c r="F20" s="542"/>
      <c r="G20" s="542"/>
      <c r="H20" s="542"/>
      <c r="I20" s="542"/>
      <c r="J20" s="542"/>
    </row>
    <row r="21" spans="1:31" s="563" customFormat="1" ht="17">
      <c r="A21" s="560" t="s">
        <v>24</v>
      </c>
      <c r="B21" s="561" t="s">
        <v>711</v>
      </c>
      <c r="C21" s="561" t="s">
        <v>712</v>
      </c>
      <c r="D21" s="561" t="s">
        <v>713</v>
      </c>
      <c r="E21" s="561" t="s">
        <v>714</v>
      </c>
      <c r="F21" s="561" t="s">
        <v>715</v>
      </c>
      <c r="G21" s="561" t="s">
        <v>638</v>
      </c>
      <c r="H21" s="561" t="s">
        <v>716</v>
      </c>
      <c r="I21" s="561" t="s">
        <v>717</v>
      </c>
      <c r="J21" s="561" t="s">
        <v>718</v>
      </c>
      <c r="K21" s="561" t="s">
        <v>719</v>
      </c>
      <c r="L21" s="561" t="s">
        <v>720</v>
      </c>
      <c r="M21" s="561" t="s">
        <v>721</v>
      </c>
      <c r="N21" s="561" t="s">
        <v>722</v>
      </c>
      <c r="O21" s="561" t="s">
        <v>723</v>
      </c>
      <c r="P21" s="561" t="s">
        <v>724</v>
      </c>
      <c r="Q21" s="561" t="s">
        <v>725</v>
      </c>
      <c r="R21" s="561" t="s">
        <v>726</v>
      </c>
      <c r="S21" s="561" t="s">
        <v>727</v>
      </c>
      <c r="T21" s="561" t="s">
        <v>728</v>
      </c>
      <c r="U21" s="561" t="s">
        <v>729</v>
      </c>
      <c r="V21" s="561" t="s">
        <v>730</v>
      </c>
      <c r="W21" s="561" t="s">
        <v>731</v>
      </c>
      <c r="X21" s="561" t="s">
        <v>732</v>
      </c>
      <c r="Y21" s="561" t="s">
        <v>733</v>
      </c>
      <c r="Z21" s="561" t="s">
        <v>734</v>
      </c>
      <c r="AA21" s="561" t="s">
        <v>735</v>
      </c>
      <c r="AB21" s="561" t="s">
        <v>736</v>
      </c>
      <c r="AC21" s="561" t="s">
        <v>737</v>
      </c>
      <c r="AD21" s="561" t="s">
        <v>738</v>
      </c>
      <c r="AE21" s="562" t="s">
        <v>739</v>
      </c>
    </row>
    <row r="22" spans="1:31" s="214" customFormat="1">
      <c r="A22" s="545" t="s">
        <v>740</v>
      </c>
      <c r="B22" s="546" t="s">
        <v>741</v>
      </c>
      <c r="C22" s="546" t="s">
        <v>742</v>
      </c>
      <c r="D22" s="546" t="s">
        <v>672</v>
      </c>
      <c r="E22" s="548">
        <v>32917</v>
      </c>
      <c r="F22" s="548" t="s">
        <v>743</v>
      </c>
      <c r="G22" s="546" t="s">
        <v>744</v>
      </c>
      <c r="H22" s="547">
        <v>0</v>
      </c>
      <c r="I22" s="546" t="s">
        <v>745</v>
      </c>
      <c r="J22" s="547">
        <v>38</v>
      </c>
      <c r="K22" s="547">
        <v>38</v>
      </c>
      <c r="L22" s="548">
        <v>38396</v>
      </c>
      <c r="M22" s="547">
        <v>1989</v>
      </c>
      <c r="N22" s="546" t="s">
        <v>745</v>
      </c>
      <c r="O22" s="546" t="s">
        <v>746</v>
      </c>
      <c r="P22" s="546" t="s">
        <v>747</v>
      </c>
      <c r="Q22" s="550" t="s">
        <v>842</v>
      </c>
      <c r="R22" s="550" t="s">
        <v>842</v>
      </c>
      <c r="S22" s="546" t="s">
        <v>748</v>
      </c>
      <c r="T22" s="550" t="s">
        <v>842</v>
      </c>
      <c r="U22" s="550" t="s">
        <v>842</v>
      </c>
      <c r="V22" s="550" t="s">
        <v>842</v>
      </c>
      <c r="W22" s="546" t="s">
        <v>749</v>
      </c>
      <c r="X22" s="546" t="s">
        <v>740</v>
      </c>
      <c r="Y22" s="550" t="s">
        <v>842</v>
      </c>
      <c r="Z22" s="547">
        <v>0</v>
      </c>
      <c r="AA22" s="547">
        <v>0</v>
      </c>
      <c r="AB22" s="547">
        <v>0</v>
      </c>
      <c r="AC22" s="547">
        <v>0</v>
      </c>
      <c r="AD22" s="547">
        <v>0</v>
      </c>
      <c r="AE22" s="557">
        <v>0</v>
      </c>
    </row>
    <row r="23" spans="1:31" s="214" customFormat="1">
      <c r="A23" s="545" t="s">
        <v>750</v>
      </c>
      <c r="B23" s="546" t="s">
        <v>751</v>
      </c>
      <c r="C23" s="546" t="s">
        <v>290</v>
      </c>
      <c r="D23" s="546" t="s">
        <v>752</v>
      </c>
      <c r="E23" s="548">
        <v>32940</v>
      </c>
      <c r="F23" s="548" t="s">
        <v>743</v>
      </c>
      <c r="G23" s="546" t="s">
        <v>744</v>
      </c>
      <c r="H23" s="547">
        <v>0</v>
      </c>
      <c r="I23" s="546" t="s">
        <v>753</v>
      </c>
      <c r="J23" s="547">
        <v>26</v>
      </c>
      <c r="K23" s="547">
        <v>26</v>
      </c>
      <c r="L23" s="548">
        <v>38419</v>
      </c>
      <c r="M23" s="547">
        <v>1989</v>
      </c>
      <c r="N23" s="546" t="s">
        <v>753</v>
      </c>
      <c r="O23" s="546" t="s">
        <v>754</v>
      </c>
      <c r="P23" s="546" t="s">
        <v>755</v>
      </c>
      <c r="Q23" s="550" t="s">
        <v>842</v>
      </c>
      <c r="R23" s="550" t="s">
        <v>842</v>
      </c>
      <c r="S23" s="546" t="s">
        <v>756</v>
      </c>
      <c r="T23" s="550" t="s">
        <v>842</v>
      </c>
      <c r="U23" s="550" t="s">
        <v>842</v>
      </c>
      <c r="V23" s="550" t="s">
        <v>842</v>
      </c>
      <c r="W23" s="546" t="s">
        <v>757</v>
      </c>
      <c r="X23" s="546" t="s">
        <v>756</v>
      </c>
      <c r="Y23" s="550" t="s">
        <v>842</v>
      </c>
      <c r="Z23" s="547">
        <v>0</v>
      </c>
      <c r="AA23" s="547">
        <v>0</v>
      </c>
      <c r="AB23" s="547">
        <v>0</v>
      </c>
      <c r="AC23" s="547">
        <v>0</v>
      </c>
      <c r="AD23" s="547">
        <v>0</v>
      </c>
      <c r="AE23" s="557">
        <v>0</v>
      </c>
    </row>
    <row r="24" spans="1:31" s="214" customFormat="1">
      <c r="A24" s="545" t="s">
        <v>758</v>
      </c>
      <c r="B24" s="546" t="s">
        <v>759</v>
      </c>
      <c r="C24" s="546" t="s">
        <v>291</v>
      </c>
      <c r="D24" s="546" t="s">
        <v>660</v>
      </c>
      <c r="E24" s="548">
        <v>37895</v>
      </c>
      <c r="F24" s="548" t="s">
        <v>760</v>
      </c>
      <c r="G24" s="546" t="s">
        <v>761</v>
      </c>
      <c r="H24" s="547">
        <v>0</v>
      </c>
      <c r="I24" s="546" t="s">
        <v>762</v>
      </c>
      <c r="J24" s="547">
        <v>47</v>
      </c>
      <c r="K24" s="547">
        <v>48</v>
      </c>
      <c r="L24" s="548">
        <v>43374</v>
      </c>
      <c r="M24" s="547">
        <v>2002</v>
      </c>
      <c r="N24" s="546" t="s">
        <v>762</v>
      </c>
      <c r="O24" s="546" t="s">
        <v>763</v>
      </c>
      <c r="P24" s="546" t="s">
        <v>764</v>
      </c>
      <c r="Q24" s="546" t="s">
        <v>765</v>
      </c>
      <c r="R24" s="546" t="s">
        <v>766</v>
      </c>
      <c r="S24" s="546" t="s">
        <v>767</v>
      </c>
      <c r="T24" s="550" t="s">
        <v>842</v>
      </c>
      <c r="U24" s="546" t="s">
        <v>768</v>
      </c>
      <c r="V24" s="546" t="s">
        <v>768</v>
      </c>
      <c r="W24" s="546" t="s">
        <v>769</v>
      </c>
      <c r="X24" s="546" t="s">
        <v>770</v>
      </c>
      <c r="Y24" s="550" t="s">
        <v>842</v>
      </c>
      <c r="Z24" s="547">
        <v>16</v>
      </c>
      <c r="AA24" s="547">
        <v>20</v>
      </c>
      <c r="AB24" s="547">
        <v>12</v>
      </c>
      <c r="AC24" s="547">
        <v>0</v>
      </c>
      <c r="AD24" s="547">
        <v>0</v>
      </c>
      <c r="AE24" s="557">
        <v>0</v>
      </c>
    </row>
    <row r="25" spans="1:31" s="214" customFormat="1">
      <c r="A25" s="545" t="s">
        <v>771</v>
      </c>
      <c r="B25" s="546" t="s">
        <v>772</v>
      </c>
      <c r="C25" s="546" t="s">
        <v>289</v>
      </c>
      <c r="D25" s="546" t="s">
        <v>672</v>
      </c>
      <c r="E25" s="548">
        <v>37895</v>
      </c>
      <c r="F25" s="548" t="s">
        <v>760</v>
      </c>
      <c r="G25" s="546" t="s">
        <v>761</v>
      </c>
      <c r="H25" s="547">
        <v>0</v>
      </c>
      <c r="I25" s="546" t="s">
        <v>773</v>
      </c>
      <c r="J25" s="547">
        <v>47</v>
      </c>
      <c r="K25" s="547">
        <v>48</v>
      </c>
      <c r="L25" s="548">
        <v>43374</v>
      </c>
      <c r="M25" s="547">
        <v>2002</v>
      </c>
      <c r="N25" s="546" t="s">
        <v>773</v>
      </c>
      <c r="O25" s="546" t="s">
        <v>763</v>
      </c>
      <c r="P25" s="546" t="s">
        <v>755</v>
      </c>
      <c r="Q25" s="546" t="s">
        <v>765</v>
      </c>
      <c r="R25" s="546" t="s">
        <v>774</v>
      </c>
      <c r="S25" s="546" t="s">
        <v>767</v>
      </c>
      <c r="T25" s="550" t="s">
        <v>842</v>
      </c>
      <c r="U25" s="546" t="s">
        <v>768</v>
      </c>
      <c r="V25" s="546" t="s">
        <v>768</v>
      </c>
      <c r="W25" s="546" t="s">
        <v>769</v>
      </c>
      <c r="X25" s="546" t="s">
        <v>775</v>
      </c>
      <c r="Y25" s="550" t="s">
        <v>842</v>
      </c>
      <c r="Z25" s="547">
        <v>16</v>
      </c>
      <c r="AA25" s="547">
        <v>30</v>
      </c>
      <c r="AB25" s="547">
        <v>2</v>
      </c>
      <c r="AC25" s="547">
        <v>0</v>
      </c>
      <c r="AD25" s="547">
        <v>0</v>
      </c>
      <c r="AE25" s="557">
        <v>0</v>
      </c>
    </row>
    <row r="26" spans="1:31" s="214" customFormat="1">
      <c r="A26" s="545" t="s">
        <v>687</v>
      </c>
      <c r="B26" s="546" t="s">
        <v>776</v>
      </c>
      <c r="C26" s="546" t="s">
        <v>291</v>
      </c>
      <c r="D26" s="546" t="s">
        <v>660</v>
      </c>
      <c r="E26" s="548">
        <v>37895</v>
      </c>
      <c r="F26" s="548" t="s">
        <v>760</v>
      </c>
      <c r="G26" s="546" t="s">
        <v>761</v>
      </c>
      <c r="H26" s="547">
        <v>0</v>
      </c>
      <c r="I26" s="546" t="s">
        <v>777</v>
      </c>
      <c r="J26" s="547">
        <v>63</v>
      </c>
      <c r="K26" s="547">
        <v>64</v>
      </c>
      <c r="L26" s="548">
        <v>43374</v>
      </c>
      <c r="M26" s="547">
        <v>2002</v>
      </c>
      <c r="N26" s="546" t="s">
        <v>777</v>
      </c>
      <c r="O26" s="546" t="s">
        <v>763</v>
      </c>
      <c r="P26" s="546" t="s">
        <v>755</v>
      </c>
      <c r="Q26" s="546" t="s">
        <v>765</v>
      </c>
      <c r="R26" s="546" t="s">
        <v>774</v>
      </c>
      <c r="S26" s="546" t="s">
        <v>767</v>
      </c>
      <c r="T26" s="550" t="s">
        <v>842</v>
      </c>
      <c r="U26" s="546" t="s">
        <v>768</v>
      </c>
      <c r="V26" s="550" t="s">
        <v>842</v>
      </c>
      <c r="W26" s="546" t="s">
        <v>769</v>
      </c>
      <c r="X26" s="546" t="s">
        <v>778</v>
      </c>
      <c r="Y26" s="550" t="s">
        <v>842</v>
      </c>
      <c r="Z26" s="547">
        <v>25</v>
      </c>
      <c r="AA26" s="547">
        <v>35</v>
      </c>
      <c r="AB26" s="547">
        <v>4</v>
      </c>
      <c r="AC26" s="547">
        <v>0</v>
      </c>
      <c r="AD26" s="547">
        <v>0</v>
      </c>
      <c r="AE26" s="557">
        <v>0</v>
      </c>
    </row>
    <row r="27" spans="1:31" s="214" customFormat="1">
      <c r="A27" s="545" t="s">
        <v>779</v>
      </c>
      <c r="B27" s="546" t="s">
        <v>780</v>
      </c>
      <c r="C27" s="546" t="s">
        <v>291</v>
      </c>
      <c r="D27" s="546" t="s">
        <v>660</v>
      </c>
      <c r="E27" s="548">
        <v>38075</v>
      </c>
      <c r="F27" s="548" t="s">
        <v>760</v>
      </c>
      <c r="G27" s="546" t="s">
        <v>761</v>
      </c>
      <c r="H27" s="547">
        <v>0</v>
      </c>
      <c r="I27" s="546" t="s">
        <v>781</v>
      </c>
      <c r="J27" s="547">
        <v>63</v>
      </c>
      <c r="K27" s="547">
        <v>64</v>
      </c>
      <c r="L27" s="548">
        <v>43553</v>
      </c>
      <c r="M27" s="547">
        <v>2002</v>
      </c>
      <c r="N27" s="546" t="s">
        <v>781</v>
      </c>
      <c r="O27" s="546" t="s">
        <v>763</v>
      </c>
      <c r="P27" s="546" t="s">
        <v>764</v>
      </c>
      <c r="Q27" s="546" t="s">
        <v>782</v>
      </c>
      <c r="R27" s="550" t="s">
        <v>842</v>
      </c>
      <c r="S27" s="546" t="s">
        <v>783</v>
      </c>
      <c r="T27" s="546" t="s">
        <v>784</v>
      </c>
      <c r="U27" s="546" t="s">
        <v>785</v>
      </c>
      <c r="V27" s="546" t="s">
        <v>768</v>
      </c>
      <c r="W27" s="546" t="s">
        <v>786</v>
      </c>
      <c r="X27" s="546" t="s">
        <v>787</v>
      </c>
      <c r="Y27" s="546" t="s">
        <v>788</v>
      </c>
      <c r="Z27" s="547">
        <v>0</v>
      </c>
      <c r="AA27" s="547">
        <v>24</v>
      </c>
      <c r="AB27" s="547">
        <v>32</v>
      </c>
      <c r="AC27" s="547">
        <v>8</v>
      </c>
      <c r="AD27" s="547">
        <v>0</v>
      </c>
      <c r="AE27" s="557">
        <v>0</v>
      </c>
    </row>
    <row r="28" spans="1:31" s="214" customFormat="1">
      <c r="A28" s="545" t="s">
        <v>789</v>
      </c>
      <c r="B28" s="546" t="s">
        <v>790</v>
      </c>
      <c r="C28" s="546" t="s">
        <v>289</v>
      </c>
      <c r="D28" s="546" t="s">
        <v>672</v>
      </c>
      <c r="E28" s="548">
        <v>38929</v>
      </c>
      <c r="F28" s="548" t="s">
        <v>760</v>
      </c>
      <c r="G28" s="546" t="s">
        <v>761</v>
      </c>
      <c r="H28" s="547">
        <v>0</v>
      </c>
      <c r="I28" s="546" t="s">
        <v>791</v>
      </c>
      <c r="J28" s="547">
        <v>43</v>
      </c>
      <c r="K28" s="547">
        <v>44</v>
      </c>
      <c r="L28" s="548">
        <v>44408</v>
      </c>
      <c r="M28" s="547">
        <v>2005</v>
      </c>
      <c r="N28" s="546" t="s">
        <v>791</v>
      </c>
      <c r="O28" s="546" t="s">
        <v>763</v>
      </c>
      <c r="P28" s="546" t="s">
        <v>747</v>
      </c>
      <c r="Q28" s="546" t="s">
        <v>765</v>
      </c>
      <c r="R28" s="546" t="s">
        <v>792</v>
      </c>
      <c r="S28" s="546" t="s">
        <v>793</v>
      </c>
      <c r="T28" s="546" t="s">
        <v>784</v>
      </c>
      <c r="U28" s="546" t="s">
        <v>785</v>
      </c>
      <c r="V28" s="550" t="s">
        <v>842</v>
      </c>
      <c r="W28" s="546" t="s">
        <v>794</v>
      </c>
      <c r="X28" s="546" t="s">
        <v>795</v>
      </c>
      <c r="Y28" s="550" t="s">
        <v>842</v>
      </c>
      <c r="Z28" s="547">
        <v>43</v>
      </c>
      <c r="AA28" s="547">
        <v>1</v>
      </c>
      <c r="AB28" s="547">
        <v>0</v>
      </c>
      <c r="AC28" s="547">
        <v>0</v>
      </c>
      <c r="AD28" s="547">
        <v>0</v>
      </c>
      <c r="AE28" s="557">
        <v>0</v>
      </c>
    </row>
    <row r="29" spans="1:31" s="214" customFormat="1">
      <c r="A29" s="545" t="s">
        <v>796</v>
      </c>
      <c r="B29" s="546" t="s">
        <v>797</v>
      </c>
      <c r="C29" s="546" t="s">
        <v>291</v>
      </c>
      <c r="D29" s="546" t="s">
        <v>660</v>
      </c>
      <c r="E29" s="548">
        <v>39325</v>
      </c>
      <c r="F29" s="548" t="s">
        <v>760</v>
      </c>
      <c r="G29" s="546" t="s">
        <v>761</v>
      </c>
      <c r="H29" s="547">
        <v>0</v>
      </c>
      <c r="I29" s="546" t="s">
        <v>798</v>
      </c>
      <c r="J29" s="547">
        <v>40</v>
      </c>
      <c r="K29" s="547">
        <v>41</v>
      </c>
      <c r="L29" s="548">
        <v>44804</v>
      </c>
      <c r="M29" s="547">
        <v>2007</v>
      </c>
      <c r="N29" s="546" t="s">
        <v>798</v>
      </c>
      <c r="O29" s="546" t="s">
        <v>763</v>
      </c>
      <c r="P29" s="546" t="s">
        <v>755</v>
      </c>
      <c r="Q29" s="546" t="s">
        <v>765</v>
      </c>
      <c r="R29" s="546" t="s">
        <v>799</v>
      </c>
      <c r="S29" s="546" t="s">
        <v>800</v>
      </c>
      <c r="T29" s="546" t="s">
        <v>801</v>
      </c>
      <c r="U29" s="546" t="s">
        <v>785</v>
      </c>
      <c r="V29" s="546" t="s">
        <v>768</v>
      </c>
      <c r="W29" s="546" t="s">
        <v>802</v>
      </c>
      <c r="X29" s="546" t="s">
        <v>803</v>
      </c>
      <c r="Y29" s="550" t="s">
        <v>842</v>
      </c>
      <c r="Z29" s="547">
        <v>22</v>
      </c>
      <c r="AA29" s="547">
        <v>19</v>
      </c>
      <c r="AB29" s="547">
        <v>0</v>
      </c>
      <c r="AC29" s="547">
        <v>0</v>
      </c>
      <c r="AD29" s="547">
        <v>0</v>
      </c>
      <c r="AE29" s="557">
        <v>0</v>
      </c>
    </row>
    <row r="30" spans="1:31" s="214" customFormat="1">
      <c r="A30" s="551" t="s">
        <v>804</v>
      </c>
      <c r="B30" s="552" t="s">
        <v>805</v>
      </c>
      <c r="C30" s="552" t="s">
        <v>291</v>
      </c>
      <c r="D30" s="552" t="s">
        <v>660</v>
      </c>
      <c r="E30" s="555" t="s">
        <v>842</v>
      </c>
      <c r="F30" s="554" t="s">
        <v>760</v>
      </c>
      <c r="G30" s="552" t="s">
        <v>806</v>
      </c>
      <c r="H30" s="553">
        <v>0</v>
      </c>
      <c r="I30" s="552" t="s">
        <v>807</v>
      </c>
      <c r="J30" s="553">
        <v>32</v>
      </c>
      <c r="K30" s="553">
        <v>32</v>
      </c>
      <c r="L30" s="555" t="s">
        <v>842</v>
      </c>
      <c r="M30" s="553">
        <v>2008</v>
      </c>
      <c r="N30" s="552" t="s">
        <v>807</v>
      </c>
      <c r="O30" s="552" t="s">
        <v>808</v>
      </c>
      <c r="P30" s="552" t="s">
        <v>809</v>
      </c>
      <c r="Q30" s="552" t="s">
        <v>782</v>
      </c>
      <c r="R30" s="552" t="s">
        <v>766</v>
      </c>
      <c r="S30" s="552" t="s">
        <v>810</v>
      </c>
      <c r="T30" s="555" t="s">
        <v>842</v>
      </c>
      <c r="U30" s="555" t="s">
        <v>842</v>
      </c>
      <c r="V30" s="555" t="s">
        <v>842</v>
      </c>
      <c r="W30" s="552" t="s">
        <v>811</v>
      </c>
      <c r="X30" s="552" t="s">
        <v>812</v>
      </c>
      <c r="Y30" s="555" t="s">
        <v>842</v>
      </c>
      <c r="Z30" s="553">
        <v>0</v>
      </c>
      <c r="AA30" s="553">
        <v>0</v>
      </c>
      <c r="AB30" s="553">
        <v>0</v>
      </c>
      <c r="AC30" s="553">
        <v>0</v>
      </c>
      <c r="AD30" s="553">
        <v>0</v>
      </c>
      <c r="AE30" s="558">
        <v>0</v>
      </c>
    </row>
    <row r="31" spans="1:31" ht="16" thickBot="1">
      <c r="A31" s="714" t="s">
        <v>25</v>
      </c>
      <c r="B31" s="715"/>
      <c r="C31" s="715"/>
      <c r="D31" s="715"/>
      <c r="E31" s="715"/>
      <c r="F31" s="715"/>
      <c r="G31" s="715"/>
      <c r="H31" s="715"/>
      <c r="I31" s="715"/>
      <c r="J31" s="716"/>
    </row>
    <row r="33" spans="1:2" ht="17">
      <c r="A33" s="543" t="s">
        <v>622</v>
      </c>
      <c r="B33" s="543" t="s">
        <v>623</v>
      </c>
    </row>
    <row r="34" spans="1:2">
      <c r="A34" s="544" t="s">
        <v>624</v>
      </c>
      <c r="B34" s="75" t="s">
        <v>625</v>
      </c>
    </row>
    <row r="35" spans="1:2">
      <c r="A35" s="544" t="s">
        <v>626</v>
      </c>
      <c r="B35" s="75" t="s">
        <v>627</v>
      </c>
    </row>
    <row r="36" spans="1:2">
      <c r="A36" s="544" t="s">
        <v>628</v>
      </c>
      <c r="B36" s="75" t="s">
        <v>629</v>
      </c>
    </row>
    <row r="37" spans="1:2">
      <c r="A37" s="544" t="s">
        <v>630</v>
      </c>
      <c r="B37" s="75" t="s">
        <v>631</v>
      </c>
    </row>
    <row r="38" spans="1:2">
      <c r="A38" s="544" t="s">
        <v>632</v>
      </c>
      <c r="B38" s="75" t="s">
        <v>633</v>
      </c>
    </row>
    <row r="39" spans="1:2">
      <c r="A39" s="75" t="s">
        <v>840</v>
      </c>
    </row>
  </sheetData>
  <mergeCells count="3">
    <mergeCell ref="A18:J18"/>
    <mergeCell ref="A31:J31"/>
    <mergeCell ref="A20:B20"/>
  </mergeCells>
  <dataValidations count="51">
    <dataValidation allowBlank="1" showInputMessage="1" showErrorMessage="1" prompt="Assisted Housing - Table 21 HUD Assisted Housing" sqref="A2" xr:uid="{00000000-0002-0000-0C00-000000000000}"/>
    <dataValidation allowBlank="1" showInputMessage="1" showErrorMessage="1" prompt="HUD Assisted Housing Data Table Heading property_name" sqref="A3" xr:uid="{00000000-0002-0000-0C00-000001000000}"/>
    <dataValidation allowBlank="1" showInputMessage="1" showErrorMessage="1" prompt="HUD Assisted Housing Data Table Heading address_city" sqref="B3" xr:uid="{00000000-0002-0000-0C00-000002000000}"/>
    <dataValidation allowBlank="1" showInputMessage="1" showErrorMessage="1" prompt="HUD Assisted Housing Data Table Heading address_street" sqref="C3" xr:uid="{00000000-0002-0000-0C00-000003000000}"/>
    <dataValidation allowBlank="1" showInputMessage="1" showErrorMessage="1" prompt="HUD Assisted Housing Data Table Heading address_zip" sqref="D3" xr:uid="{00000000-0002-0000-0C00-000004000000}"/>
    <dataValidation allowBlank="1" showInputMessage="1" showErrorMessage="1" prompt="HUD Assisted Housing Data Table Heading risk_level" sqref="E3" xr:uid="{00000000-0002-0000-0C00-000005000000}"/>
    <dataValidation allowBlank="1" showInputMessage="1" showErrorMessage="1" prompt="HUD Assisted Housing Data Table Heading property_id" sqref="F3" xr:uid="{00000000-0002-0000-0C00-000006000000}"/>
    <dataValidation allowBlank="1" showInputMessage="1" showErrorMessage="1" prompt="HUD Assisted Housing Data Table Heading total_assisted_unit_count" sqref="G3" xr:uid="{00000000-0002-0000-0C00-000007000000}"/>
    <dataValidation allowBlank="1" showInputMessage="1" showErrorMessage="1" prompt="HUD Assisted Housing Data Table Heading total_unit count" sqref="H3" xr:uid="{00000000-0002-0000-0C00-000008000000}"/>
    <dataValidation allowBlank="1" showInputMessage="1" showErrorMessage="1" prompt="HUD Assisted Housing Data Table Heading expiration_overall_date" sqref="I3" xr:uid="{00000000-0002-0000-0C00-000009000000}"/>
    <dataValidation allowBlank="1" showInputMessage="1" showErrorMessage="1" prompt="HUD Assisted Housing Data Table Heading program_type_name" sqref="J3" xr:uid="{00000000-0002-0000-0C00-00000A000000}"/>
    <dataValidation allowBlank="1" showInputMessage="1" showErrorMessage="1" prompt="HUD Assisted Housing Data Table Heading loan_maturity_date" sqref="K3" xr:uid="{00000000-0002-0000-0C00-00000B000000}"/>
    <dataValidation allowBlank="1" showInputMessage="1" showErrorMessage="1" prompt="HUD Assisted Housing Data Table Heading Loan_numeric_name" sqref="L3" xr:uid="{00000000-0002-0000-0C00-00000C000000}"/>
    <dataValidation allowBlank="1" showInputMessage="1" showErrorMessage="1" prompt="HUD Assisted Housing Data Table Heading company_type" sqref="M3" xr:uid="{00000000-0002-0000-0C00-00000D000000}"/>
    <dataValidation allowBlank="1" showInputMessage="1" showErrorMessage="1" prompt="HUD Assisted Housing Data Table Heading Title Two or Six" sqref="N3" xr:uid="{00000000-0002-0000-0C00-00000E000000}"/>
    <dataValidation allowBlank="1" showInputMessage="1" showErrorMessage="1" prompt="HUD Assisted Housing Data Table Heading tcac_property_name(Indictes LIHTC)" sqref="O3" xr:uid="{00000000-0002-0000-0C00-00000F000000}"/>
    <dataValidation allowBlank="1" showInputMessage="1" showErrorMessage="1" prompt="HUD Assisted Housing Data Table Heading occupancy_date" sqref="P3" xr:uid="{00000000-0002-0000-0C00-000010000000}"/>
    <dataValidation allowBlank="1" showInputMessage="1" showErrorMessage="1" prompt="Assisted Housing- Table 22 -LIHTC Assisted Housing" sqref="A20:B20" xr:uid="{00000000-0002-0000-0C00-000011000000}"/>
    <dataValidation allowBlank="1" showInputMessage="1" showErrorMessage="1" prompt="LIHTC Assisted Housing Data table Heading Project Name" sqref="A21" xr:uid="{00000000-0002-0000-0C00-000012000000}"/>
    <dataValidation allowBlank="1" showInputMessage="1" showErrorMessage="1" prompt="LIHTC Assisted Housing Data table Heading Project Address" sqref="B21" xr:uid="{00000000-0002-0000-0C00-000013000000}"/>
    <dataValidation allowBlank="1" showInputMessage="1" showErrorMessage="1" prompt="LIHTC Assisted Housing Data table Heading Project City" sqref="C21" xr:uid="{00000000-0002-0000-0C00-000014000000}"/>
    <dataValidation allowBlank="1" showInputMessage="1" showErrorMessage="1" prompt="LIHTC Assisted Housing Data table Heading Project Zip" sqref="D21" xr:uid="{00000000-0002-0000-0C00-000015000000}"/>
    <dataValidation allowBlank="1" showInputMessage="1" showErrorMessage="1" prompt="LIHTC Assisted Housing Data table Heading PIS Date" sqref="E21" xr:uid="{00000000-0002-0000-0C00-000016000000}"/>
    <dataValidation allowBlank="1" showInputMessage="1" showErrorMessage="1" prompt="LIHTC Assisted Housing Data table Heading Conversion Risk" sqref="F21" xr:uid="{00000000-0002-0000-0C00-000017000000}"/>
    <dataValidation allowBlank="1" showInputMessage="1" showErrorMessage="1" prompt="LIHTC Assisted Housing Data table Heading risk_level" sqref="G21" xr:uid="{00000000-0002-0000-0C00-000018000000}"/>
    <dataValidation allowBlank="1" showInputMessage="1" showErrorMessage="1" prompt="LIHTC Assisted Housing Data table Heading SRO_Studio Units" sqref="H21" xr:uid="{00000000-0002-0000-0C00-000019000000}"/>
    <dataValidation allowBlank="1" showInputMessage="1" showErrorMessage="1" prompt="LIHTC Assisted Housing Data table Heading TCAC#" sqref="I21" xr:uid="{00000000-0002-0000-0C00-00001A000000}"/>
    <dataValidation allowBlank="1" showInputMessage="1" showErrorMessage="1" prompt="LIHTC Assisted Housing Data table Heading Total Low_Income Units" sqref="J21" xr:uid="{00000000-0002-0000-0C00-00001B000000}"/>
    <dataValidation allowBlank="1" showInputMessage="1" showErrorMessage="1" prompt="LIHTC Assisted Housing Data table Heading Total Units" sqref="K21" xr:uid="{00000000-0002-0000-0C00-00001C000000}"/>
    <dataValidation allowBlank="1" showInputMessage="1" showErrorMessage="1" prompt="LIHTC Assisted Housing Data table Heading Year 15 Date_cd" sqref="L21" xr:uid="{00000000-0002-0000-0C00-00001D000000}"/>
    <dataValidation allowBlank="1" showInputMessage="1" showErrorMessage="1" prompt="LIHTC Assisted Housing Data table Heading application_year_cn" sqref="M21" xr:uid="{00000000-0002-0000-0C00-00001E000000}"/>
    <dataValidation allowBlank="1" showInputMessage="1" showErrorMessage="1" prompt="LIHTC Assisted Housing Data table Heading Application#" sqref="N21" xr:uid="{00000000-0002-0000-0C00-00001F000000}"/>
    <dataValidation allowBlank="1" showInputMessage="1" showErrorMessage="1" prompt="LIHTC Assisted Housing Data table Heading Application Stage" sqref="O21" xr:uid="{00000000-0002-0000-0C00-000020000000}"/>
    <dataValidation allowBlank="1" showInputMessage="1" showErrorMessage="1" prompt="LIHTC Assisted Housing Data table Heading Housing Type" sqref="P21" xr:uid="{00000000-0002-0000-0C00-000021000000}"/>
    <dataValidation allowBlank="1" showInputMessage="1" showErrorMessage="1" prompt="LIHTC Assisted Housing Data table Heading Construction Type" sqref="Q21" xr:uid="{00000000-0002-0000-0C00-000022000000}"/>
    <dataValidation allowBlank="1" showInputMessage="1" showErrorMessage="1" prompt="LIHTC Assisted Housing Data table Heading Consultant" sqref="R21" xr:uid="{00000000-0002-0000-0C00-000023000000}"/>
    <dataValidation allowBlank="1" showInputMessage="1" showErrorMessage="1" prompt="LIHTC Assisted Housing Data table Heading Developer" sqref="S21" xr:uid="{00000000-0002-0000-0C00-000024000000}"/>
    <dataValidation allowBlank="1" showInputMessage="1" showErrorMessage="1" prompt="LIHTC Assisted Housing Data table Heading General Partner" sqref="T21 Y21" xr:uid="{00000000-0002-0000-0C00-000025000000}"/>
    <dataValidation allowBlank="1" showInputMessage="1" showErrorMessage="1" prompt="LIHTC Assisted Housing Data table Heading GP1 Type" sqref="U21" xr:uid="{00000000-0002-0000-0C00-000026000000}"/>
    <dataValidation allowBlank="1" showInputMessage="1" showErrorMessage="1" prompt="LIHTC Assisted Housing Data table Heading GP2 Type" sqref="V21" xr:uid="{00000000-0002-0000-0C00-000027000000}"/>
    <dataValidation allowBlank="1" showInputMessage="1" showErrorMessage="1" prompt="LIHTC Assisted Housing Data table Heading Management Company" sqref="W21" xr:uid="{00000000-0002-0000-0C00-000028000000}"/>
    <dataValidation allowBlank="1" showInputMessage="1" showErrorMessage="1" prompt="LIHTC Assisted Housing Data table Heading Owner_Applicant Name" sqref="X21" xr:uid="{00000000-0002-0000-0C00-000029000000}"/>
    <dataValidation allowBlank="1" showInputMessage="1" showErrorMessage="1" prompt="LIHTC Assisted Housing Data table Heading 1br_Units" sqref="Z21" xr:uid="{00000000-0002-0000-0C00-00002A000000}"/>
    <dataValidation allowBlank="1" showInputMessage="1" showErrorMessage="1" prompt="LIHTC Assisted Housing Data table Heading 2br_Units" sqref="AA21" xr:uid="{00000000-0002-0000-0C00-00002B000000}"/>
    <dataValidation allowBlank="1" showInputMessage="1" showErrorMessage="1" prompt="LIHTC Assisted Housing Data table Heading 3br_Units" sqref="AB21" xr:uid="{00000000-0002-0000-0C00-00002C000000}"/>
    <dataValidation allowBlank="1" showInputMessage="1" showErrorMessage="1" prompt="LIHTC Assisted Housing Data table Heading 4br_Units" sqref="AC21" xr:uid="{00000000-0002-0000-0C00-00002D000000}"/>
    <dataValidation allowBlank="1" showInputMessage="1" showErrorMessage="1" prompt="LIHTC Assisted Housing Data table Heading 5br_Units" sqref="AD21" xr:uid="{00000000-0002-0000-0C00-00002E000000}"/>
    <dataValidation allowBlank="1" showInputMessage="1" showErrorMessage="1" prompt="LIHTC Assisted Housing Data table Heading 6br_Units" sqref="AE21" xr:uid="{00000000-0002-0000-0C00-00002F000000}"/>
    <dataValidation allowBlank="1" showInputMessage="1" showErrorMessage="1" prompt="This worksheet contains 2 Tables. Table 21 and Table 22. Table 21 starts from A3 to P17. Table 22 starts from  A22 to AE30" sqref="A1" xr:uid="{00000000-0002-0000-0C00-000030000000}"/>
    <dataValidation allowBlank="1" showInputMessage="1" showErrorMessage="1" prompt="Risk Level" sqref="A33" xr:uid="{F7A37C72-433E-4509-BADA-2E7147167489}"/>
    <dataValidation allowBlank="1" showInputMessage="1" showErrorMessage="1" prompt="Definition" sqref="B33" xr:uid="{A6EAB64A-4DFF-4B6B-BC12-EC9E6D4BE714}"/>
  </dataValidations>
  <hyperlinks>
    <hyperlink ref="A18" r:id="rId1" display="http://www.chpc.net/preservation/MappingWidget.html" xr:uid="{00000000-0004-0000-0C00-000000000000}"/>
    <hyperlink ref="A31" r:id="rId2" display="http://www.chpc.net/preservation/MappingWidget.html" xr:uid="{00000000-0004-0000-0C00-000001000000}"/>
  </hyperlinks>
  <pageMargins left="0.7" right="0.7" top="0.75" bottom="0.75" header="0.3" footer="0.3"/>
  <pageSetup scale="61" fitToHeight="0" orientation="landscape" horizontalDpi="300" verticalDpi="300" r:id="rId3"/>
  <headerFooter>
    <oddHeader>&amp;LHousing Element Data Package&amp;CMendocino County and cities within&amp;R&amp;D</oddHeader>
    <oddFooter>&amp;L&amp;A&amp;C&amp;"-,Bold"HCD-Housing Policy Division&amp;RPage &amp;P</oddFooter>
  </headerFooter>
  <colBreaks count="1" manualBreakCount="1">
    <brk id="7" max="40" man="1"/>
  </colBreaks>
  <ignoredErrors>
    <ignoredError sqref="D4:D17 D27:D30 D22:D26 L15:L17" numberStoredAsText="1"/>
  </ignoredErrors>
  <tableParts count="2"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50021"/>
  </sheetPr>
  <dimension ref="A1:G14"/>
  <sheetViews>
    <sheetView zoomScaleNormal="100" workbookViewId="0">
      <selection activeCell="A7" sqref="A7:G12"/>
    </sheetView>
  </sheetViews>
  <sheetFormatPr baseColWidth="10" defaultColWidth="9.1640625" defaultRowHeight="15"/>
  <cols>
    <col min="1" max="1" width="57.83203125" style="75" customWidth="1"/>
    <col min="2" max="2" width="31.33203125" style="75" customWidth="1"/>
    <col min="3" max="3" width="13.5" style="75" customWidth="1"/>
    <col min="4" max="4" width="15.5" style="75" customWidth="1"/>
    <col min="5" max="5" width="12.83203125" style="75" customWidth="1"/>
    <col min="6" max="6" width="16.33203125" style="75" customWidth="1"/>
    <col min="7" max="7" width="29.5" style="75" customWidth="1"/>
    <col min="8" max="16384" width="9.1640625" style="75"/>
  </cols>
  <sheetData>
    <row r="1" spans="1:7">
      <c r="A1" s="62" t="s">
        <v>854</v>
      </c>
    </row>
    <row r="2" spans="1:7" ht="17">
      <c r="A2" s="79" t="s">
        <v>826</v>
      </c>
    </row>
    <row r="3" spans="1:7">
      <c r="A3" s="718" t="s">
        <v>386</v>
      </c>
      <c r="B3" s="719"/>
      <c r="C3" s="688"/>
      <c r="D3" s="688"/>
      <c r="E3" s="688"/>
      <c r="F3" s="688"/>
      <c r="G3" s="688"/>
    </row>
    <row r="4" spans="1:7" ht="31.5" customHeight="1">
      <c r="A4" s="720"/>
      <c r="B4" s="719"/>
      <c r="C4" s="688"/>
      <c r="D4" s="688"/>
      <c r="E4" s="688"/>
      <c r="F4" s="688"/>
      <c r="G4" s="688"/>
    </row>
    <row r="5" spans="1:7">
      <c r="A5" s="720"/>
      <c r="B5" s="719"/>
      <c r="C5" s="688"/>
      <c r="D5" s="688"/>
      <c r="E5" s="688"/>
      <c r="F5" s="688"/>
      <c r="G5" s="688"/>
    </row>
    <row r="6" spans="1:7" ht="29.25" customHeight="1" thickBot="1">
      <c r="A6" s="614" t="s">
        <v>26</v>
      </c>
      <c r="B6" s="614" t="s">
        <v>827</v>
      </c>
      <c r="C6" s="614" t="s">
        <v>291</v>
      </c>
      <c r="D6" s="614" t="s">
        <v>289</v>
      </c>
      <c r="E6" s="614" t="s">
        <v>292</v>
      </c>
      <c r="F6" s="614" t="s">
        <v>290</v>
      </c>
      <c r="G6" s="564" t="s">
        <v>247</v>
      </c>
    </row>
    <row r="7" spans="1:7" ht="44.25" customHeight="1" thickBot="1">
      <c r="A7" s="615" t="s">
        <v>27</v>
      </c>
      <c r="B7" s="616">
        <v>60</v>
      </c>
      <c r="C7" s="616">
        <v>11</v>
      </c>
      <c r="D7" s="616">
        <v>5</v>
      </c>
      <c r="E7" s="616">
        <v>3</v>
      </c>
      <c r="F7" s="616">
        <v>1</v>
      </c>
      <c r="G7" s="617">
        <v>40</v>
      </c>
    </row>
    <row r="8" spans="1:7" ht="49.5" customHeight="1" thickBot="1">
      <c r="A8" s="615" t="s">
        <v>28</v>
      </c>
      <c r="B8" s="616">
        <v>40</v>
      </c>
      <c r="C8" s="616">
        <v>7</v>
      </c>
      <c r="D8" s="616">
        <v>3</v>
      </c>
      <c r="E8" s="616">
        <v>2</v>
      </c>
      <c r="F8" s="616">
        <v>1</v>
      </c>
      <c r="G8" s="617">
        <v>27</v>
      </c>
    </row>
    <row r="9" spans="1:7" ht="47.25" customHeight="1" thickBot="1">
      <c r="A9" s="615" t="s">
        <v>29</v>
      </c>
      <c r="B9" s="616">
        <v>40</v>
      </c>
      <c r="C9" s="616">
        <v>7</v>
      </c>
      <c r="D9" s="616">
        <v>3</v>
      </c>
      <c r="E9" s="616">
        <v>2</v>
      </c>
      <c r="F9" s="616">
        <v>1</v>
      </c>
      <c r="G9" s="617">
        <v>27</v>
      </c>
    </row>
    <row r="10" spans="1:7" ht="42.75" customHeight="1" thickBot="1">
      <c r="A10" s="615" t="s">
        <v>30</v>
      </c>
      <c r="B10" s="616">
        <v>110</v>
      </c>
      <c r="C10" s="616">
        <v>20</v>
      </c>
      <c r="D10" s="616">
        <v>9</v>
      </c>
      <c r="E10" s="616">
        <v>6</v>
      </c>
      <c r="F10" s="616">
        <v>1</v>
      </c>
      <c r="G10" s="617">
        <v>74</v>
      </c>
    </row>
    <row r="11" spans="1:7" ht="16">
      <c r="A11" s="618" t="s">
        <v>9</v>
      </c>
      <c r="B11" s="619">
        <v>250</v>
      </c>
      <c r="C11" s="619">
        <f>SUM(C7:C10)</f>
        <v>45</v>
      </c>
      <c r="D11" s="619">
        <f t="shared" ref="D11:G11" si="0">SUM(D7:D10)</f>
        <v>20</v>
      </c>
      <c r="E11" s="619">
        <f t="shared" si="0"/>
        <v>13</v>
      </c>
      <c r="F11" s="619">
        <f t="shared" si="0"/>
        <v>4</v>
      </c>
      <c r="G11" s="620">
        <f t="shared" si="0"/>
        <v>168</v>
      </c>
    </row>
    <row r="12" spans="1:7" ht="32.25" customHeight="1">
      <c r="A12" s="651" t="s">
        <v>821</v>
      </c>
      <c r="B12" s="652"/>
      <c r="C12" s="653"/>
      <c r="D12" s="653"/>
      <c r="E12" s="653"/>
      <c r="F12" s="653"/>
      <c r="G12" s="654"/>
    </row>
    <row r="13" spans="1:7">
      <c r="A13" s="621" t="s">
        <v>933</v>
      </c>
      <c r="B13" s="622"/>
      <c r="C13" s="570"/>
      <c r="D13" s="570"/>
      <c r="E13" s="570"/>
      <c r="F13" s="570"/>
      <c r="G13" s="570"/>
    </row>
    <row r="14" spans="1:7">
      <c r="A14" s="75" t="s">
        <v>840</v>
      </c>
    </row>
  </sheetData>
  <mergeCells count="1">
    <mergeCell ref="A3:G5"/>
  </mergeCells>
  <dataValidations count="10">
    <dataValidation allowBlank="1" showInputMessage="1" showErrorMessage="1" prompt="Projected Needs - Table 23" sqref="A2" xr:uid="{00000000-0002-0000-0D00-000000000000}"/>
    <dataValidation allowBlank="1" showInputMessage="1" showErrorMessage="1" prompt="RHNA: Mendocino COG Projection Period: January 1, 2014 through June 30, 2019 " sqref="A3:G5" xr:uid="{00000000-0002-0000-0D00-000001000000}"/>
    <dataValidation allowBlank="1" showInputMessage="1" showErrorMessage="1" prompt="RHNA: Mendocino COG Projection Period: January 1, 2014 through June 30, 2019 Data Table Heading Income Category" sqref="A6" xr:uid="{00000000-0002-0000-0D00-000002000000}"/>
    <dataValidation allowBlank="1" showInputMessage="1" showErrorMessage="1" prompt="RHNA: Mendocino COG Projection Period: January 1, 2014 through June 30, 2019 Data Table Heading Total Region/Countywide" sqref="B6" xr:uid="{00000000-0002-0000-0D00-000003000000}"/>
    <dataValidation allowBlank="1" showInputMessage="1" showErrorMessage="1" prompt="RHNA: Mendocino COG Projection Period: January 1, 2014 through June 30, 2019 Data Table Heading Ukian" sqref="C6" xr:uid="{00000000-0002-0000-0D00-000004000000}"/>
    <dataValidation allowBlank="1" showInputMessage="1" showErrorMessage="1" prompt="RHNA: Mendocino COG Projection Period: January 1, 2014 through June 30, 2019 Data Table Heading Fort Bragg" sqref="D6" xr:uid="{00000000-0002-0000-0D00-000005000000}"/>
    <dataValidation allowBlank="1" showInputMessage="1" showErrorMessage="1" prompt="RHNA: Mendocino COG Projection Period: January 1, 2014 through June 30, 2019 Data Table Heading Willits" sqref="E6" xr:uid="{00000000-0002-0000-0D00-000006000000}"/>
    <dataValidation allowBlank="1" showInputMessage="1" showErrorMessage="1" prompt="RHNA: Mendocino COG Projection Period: January 1, 2014 through June 30, 2019 Data Table Heading Point Arena" sqref="F6" xr:uid="{00000000-0002-0000-0D00-000007000000}"/>
    <dataValidation allowBlank="1" showInputMessage="1" showErrorMessage="1" prompt="RHNA: Mendocino COG Projection Period: January 1, 2014 through June 30, 2019 Data Table Heading Unicorporated Country" sqref="G6" xr:uid="{00000000-0002-0000-0D00-000008000000}"/>
    <dataValidation allowBlank="1" showInputMessage="1" showErrorMessage="1" prompt="This worksheet contains 1 Table - Table 23. Table 23 starts from A6 to G11" sqref="A1" xr:uid="{00000000-0002-0000-0D00-000009000000}"/>
  </dataValidations>
  <hyperlinks>
    <hyperlink ref="A12" r:id="rId1" display="http://www.hcd.ca.gov/hpd/hrc/plan/he/other_5rhna.htm" xr:uid="{00000000-0004-0000-0D00-000000000000}"/>
  </hyperlinks>
  <pageMargins left="0.7" right="0.7" top="0.75" bottom="0.75" header="0.3" footer="0.3"/>
  <pageSetup scale="61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8"/>
  <sheetViews>
    <sheetView workbookViewId="0">
      <selection activeCell="E9" sqref="E9"/>
    </sheetView>
  </sheetViews>
  <sheetFormatPr baseColWidth="10" defaultColWidth="9.1640625" defaultRowHeight="15"/>
  <cols>
    <col min="1" max="1" width="25.6640625" style="4" customWidth="1"/>
    <col min="2" max="2" width="15.1640625" style="4" customWidth="1"/>
    <col min="3" max="3" width="13.6640625" style="4" customWidth="1"/>
    <col min="4" max="4" width="9.1640625" style="4"/>
    <col min="5" max="5" width="11.33203125" style="4" customWidth="1"/>
    <col min="6" max="16384" width="9.1640625" style="4"/>
  </cols>
  <sheetData>
    <row r="1" spans="1:15">
      <c r="A1" s="4" t="s">
        <v>241</v>
      </c>
      <c r="B1" s="6" t="s">
        <v>242</v>
      </c>
    </row>
    <row r="2" spans="1:15" s="28" customFormat="1">
      <c r="A2" s="28" t="s">
        <v>243</v>
      </c>
    </row>
    <row r="3" spans="1:15" s="28" customFormat="1">
      <c r="A3" s="28" t="s">
        <v>244</v>
      </c>
    </row>
    <row r="4" spans="1:15" s="28" customFormat="1">
      <c r="A4" s="28" t="s">
        <v>245</v>
      </c>
    </row>
    <row r="5" spans="1:15" s="28" customFormat="1">
      <c r="A5" s="28" t="s">
        <v>246</v>
      </c>
    </row>
    <row r="6" spans="1:15" s="5" customFormat="1">
      <c r="A6" s="14"/>
      <c r="B6" s="721" t="s">
        <v>220</v>
      </c>
      <c r="C6" s="722"/>
      <c r="D6" s="722"/>
      <c r="E6" s="723" t="s">
        <v>221</v>
      </c>
      <c r="F6" s="724"/>
      <c r="G6" s="724"/>
      <c r="H6" s="724"/>
      <c r="I6" s="724"/>
      <c r="J6" s="724"/>
      <c r="K6" s="725"/>
      <c r="L6" s="16"/>
      <c r="M6" s="18"/>
      <c r="N6" s="8"/>
      <c r="O6" s="8"/>
    </row>
    <row r="7" spans="1:15" ht="57">
      <c r="A7" s="15" t="s">
        <v>222</v>
      </c>
      <c r="B7" s="13" t="s">
        <v>9</v>
      </c>
      <c r="C7" s="12" t="s">
        <v>223</v>
      </c>
      <c r="D7" s="12" t="s">
        <v>224</v>
      </c>
      <c r="E7" s="11" t="s">
        <v>9</v>
      </c>
      <c r="F7" s="9" t="s">
        <v>225</v>
      </c>
      <c r="G7" s="9" t="s">
        <v>226</v>
      </c>
      <c r="H7" s="9" t="s">
        <v>227</v>
      </c>
      <c r="I7" s="9" t="s">
        <v>228</v>
      </c>
      <c r="J7" s="9" t="s">
        <v>229</v>
      </c>
      <c r="K7" s="10" t="s">
        <v>230</v>
      </c>
      <c r="L7" s="17" t="s">
        <v>231</v>
      </c>
      <c r="M7" s="19" t="s">
        <v>232</v>
      </c>
      <c r="N7" s="8"/>
      <c r="O7" s="8"/>
    </row>
    <row r="8" spans="1:15">
      <c r="A8" s="22" t="s">
        <v>35</v>
      </c>
      <c r="B8" s="7">
        <v>2010</v>
      </c>
      <c r="C8" s="20"/>
      <c r="D8" s="20"/>
      <c r="E8" s="20"/>
      <c r="F8" s="20"/>
      <c r="G8" s="20"/>
      <c r="H8" s="20"/>
      <c r="I8" s="20"/>
      <c r="J8" s="20"/>
      <c r="K8" s="20"/>
      <c r="L8" s="25" t="s">
        <v>233</v>
      </c>
      <c r="M8" s="26"/>
      <c r="N8" s="27"/>
      <c r="O8" s="21"/>
    </row>
    <row r="9" spans="1:15">
      <c r="A9" s="23" t="s">
        <v>351</v>
      </c>
      <c r="B9" s="48">
        <v>7273</v>
      </c>
      <c r="C9" s="48">
        <v>7014</v>
      </c>
      <c r="D9" s="48">
        <v>259</v>
      </c>
      <c r="E9" s="48">
        <v>3196</v>
      </c>
      <c r="F9" s="48">
        <v>2004</v>
      </c>
      <c r="G9" s="48">
        <v>145</v>
      </c>
      <c r="H9" s="48">
        <v>381</v>
      </c>
      <c r="I9" s="48">
        <v>354</v>
      </c>
      <c r="J9" s="48">
        <v>312</v>
      </c>
      <c r="K9" s="48">
        <v>2863</v>
      </c>
      <c r="L9" s="50">
        <v>0.104</v>
      </c>
      <c r="M9" s="52">
        <v>2.4500000000000002</v>
      </c>
      <c r="N9" s="27"/>
      <c r="O9" s="21"/>
    </row>
    <row r="10" spans="1:15">
      <c r="A10" s="23" t="s">
        <v>352</v>
      </c>
      <c r="B10" s="48">
        <v>449</v>
      </c>
      <c r="C10" s="48">
        <v>449</v>
      </c>
      <c r="D10" s="48">
        <v>0</v>
      </c>
      <c r="E10" s="48">
        <v>225</v>
      </c>
      <c r="F10" s="48">
        <v>144</v>
      </c>
      <c r="G10" s="48">
        <v>11</v>
      </c>
      <c r="H10" s="48">
        <v>34</v>
      </c>
      <c r="I10" s="48">
        <v>11</v>
      </c>
      <c r="J10" s="48">
        <v>25</v>
      </c>
      <c r="K10" s="48">
        <v>192</v>
      </c>
      <c r="L10" s="50">
        <v>0.14699999999999999</v>
      </c>
      <c r="M10" s="52">
        <v>2.34</v>
      </c>
      <c r="N10" s="27"/>
      <c r="O10" s="21"/>
    </row>
    <row r="11" spans="1:15">
      <c r="A11" s="23" t="s">
        <v>325</v>
      </c>
      <c r="B11" s="48">
        <v>16075</v>
      </c>
      <c r="C11" s="48">
        <v>15301</v>
      </c>
      <c r="D11" s="48">
        <v>774</v>
      </c>
      <c r="E11" s="48">
        <v>6488</v>
      </c>
      <c r="F11" s="48">
        <v>3593</v>
      </c>
      <c r="G11" s="48">
        <v>412</v>
      </c>
      <c r="H11" s="48">
        <v>839</v>
      </c>
      <c r="I11" s="48">
        <v>1205</v>
      </c>
      <c r="J11" s="48">
        <v>439</v>
      </c>
      <c r="K11" s="48">
        <v>6158</v>
      </c>
      <c r="L11" s="50">
        <v>5.0999999999999997E-2</v>
      </c>
      <c r="M11" s="52">
        <v>2.4900000000000002</v>
      </c>
      <c r="N11" s="27"/>
      <c r="O11" s="21"/>
    </row>
    <row r="12" spans="1:15">
      <c r="A12" s="23" t="s">
        <v>353</v>
      </c>
      <c r="B12" s="48">
        <v>4888</v>
      </c>
      <c r="C12" s="48">
        <v>4794</v>
      </c>
      <c r="D12" s="48">
        <v>94</v>
      </c>
      <c r="E12" s="48">
        <v>2073</v>
      </c>
      <c r="F12" s="48">
        <v>1120</v>
      </c>
      <c r="G12" s="48">
        <v>93</v>
      </c>
      <c r="H12" s="48">
        <v>303</v>
      </c>
      <c r="I12" s="48">
        <v>280</v>
      </c>
      <c r="J12" s="48">
        <v>277</v>
      </c>
      <c r="K12" s="48">
        <v>1914</v>
      </c>
      <c r="L12" s="50">
        <v>7.6999999999999999E-2</v>
      </c>
      <c r="M12" s="52">
        <v>2.5099999999999998</v>
      </c>
      <c r="N12" s="27"/>
      <c r="O12" s="21"/>
    </row>
    <row r="13" spans="1:1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5" t="s">
        <v>233</v>
      </c>
      <c r="M13" s="26"/>
      <c r="N13" s="27"/>
      <c r="O13" s="21"/>
    </row>
    <row r="14" spans="1:15">
      <c r="A14" s="23" t="s">
        <v>33</v>
      </c>
      <c r="B14" s="48">
        <v>59156</v>
      </c>
      <c r="C14" s="48">
        <v>58239</v>
      </c>
      <c r="D14" s="48">
        <v>917</v>
      </c>
      <c r="E14" s="48">
        <v>28341</v>
      </c>
      <c r="F14" s="48">
        <v>21323</v>
      </c>
      <c r="G14" s="48">
        <v>708</v>
      </c>
      <c r="H14" s="48">
        <v>939</v>
      </c>
      <c r="I14" s="48">
        <v>909</v>
      </c>
      <c r="J14" s="48">
        <v>4462</v>
      </c>
      <c r="K14" s="48">
        <v>23818</v>
      </c>
      <c r="L14" s="50">
        <v>0.16</v>
      </c>
      <c r="M14" s="52">
        <v>2.4500000000000002</v>
      </c>
      <c r="N14" s="27"/>
      <c r="O14" s="21"/>
    </row>
    <row r="15" spans="1:15">
      <c r="A15" s="23" t="s">
        <v>34</v>
      </c>
      <c r="B15" s="48">
        <v>28685</v>
      </c>
      <c r="C15" s="48">
        <v>27558</v>
      </c>
      <c r="D15" s="48">
        <v>1127</v>
      </c>
      <c r="E15" s="48">
        <v>11982</v>
      </c>
      <c r="F15" s="48">
        <v>6861</v>
      </c>
      <c r="G15" s="48">
        <v>661</v>
      </c>
      <c r="H15" s="48">
        <v>1557</v>
      </c>
      <c r="I15" s="48">
        <v>1850</v>
      </c>
      <c r="J15" s="48">
        <v>1053</v>
      </c>
      <c r="K15" s="48">
        <v>11127</v>
      </c>
      <c r="L15" s="50">
        <v>7.0999999999999994E-2</v>
      </c>
      <c r="M15" s="52">
        <v>2.48</v>
      </c>
      <c r="N15" s="27"/>
      <c r="O15" s="21"/>
    </row>
    <row r="16" spans="1:15">
      <c r="A16" s="24" t="s">
        <v>233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51" t="s">
        <v>233</v>
      </c>
      <c r="M16" s="53"/>
      <c r="N16" s="27"/>
      <c r="O16" s="21"/>
    </row>
    <row r="17" spans="1:15">
      <c r="A17" s="23" t="s">
        <v>32</v>
      </c>
      <c r="B17" s="48">
        <v>87841</v>
      </c>
      <c r="C17" s="48">
        <v>85797</v>
      </c>
      <c r="D17" s="48">
        <v>2044</v>
      </c>
      <c r="E17" s="48">
        <v>40323</v>
      </c>
      <c r="F17" s="48">
        <v>28184</v>
      </c>
      <c r="G17" s="48">
        <v>1369</v>
      </c>
      <c r="H17" s="48">
        <v>2496</v>
      </c>
      <c r="I17" s="48">
        <v>2759</v>
      </c>
      <c r="J17" s="48">
        <v>5515</v>
      </c>
      <c r="K17" s="48">
        <v>34945</v>
      </c>
      <c r="L17" s="50">
        <v>0.13300000000000001</v>
      </c>
      <c r="M17" s="52">
        <v>2.46</v>
      </c>
      <c r="N17" s="27"/>
      <c r="O17" s="21"/>
    </row>
    <row r="18" spans="1:15">
      <c r="A18" s="31" t="s">
        <v>35</v>
      </c>
      <c r="B18" s="7">
        <v>2013</v>
      </c>
      <c r="C18" s="29"/>
      <c r="D18" s="29"/>
      <c r="E18" s="29"/>
      <c r="F18" s="29"/>
      <c r="G18" s="29"/>
      <c r="H18" s="29"/>
      <c r="I18" s="29"/>
      <c r="J18" s="29"/>
      <c r="K18" s="29"/>
      <c r="L18" s="34" t="s">
        <v>233</v>
      </c>
      <c r="M18" s="35"/>
      <c r="N18" s="27"/>
      <c r="O18" s="21"/>
    </row>
    <row r="19" spans="1:15">
      <c r="A19" s="32" t="s">
        <v>354</v>
      </c>
      <c r="B19" s="48">
        <v>7311</v>
      </c>
      <c r="C19" s="48">
        <v>7052</v>
      </c>
      <c r="D19" s="48">
        <v>259</v>
      </c>
      <c r="E19" s="48">
        <v>3213</v>
      </c>
      <c r="F19" s="48">
        <v>2014</v>
      </c>
      <c r="G19" s="48">
        <v>145</v>
      </c>
      <c r="H19" s="48">
        <v>386</v>
      </c>
      <c r="I19" s="48">
        <v>354</v>
      </c>
      <c r="J19" s="48">
        <v>314</v>
      </c>
      <c r="K19" s="48">
        <v>2879</v>
      </c>
      <c r="L19" s="50">
        <v>0.104</v>
      </c>
      <c r="M19" s="52">
        <v>2.4500000000000002</v>
      </c>
      <c r="N19" s="36"/>
      <c r="O19" s="30"/>
    </row>
    <row r="20" spans="1:15">
      <c r="A20" s="32" t="s">
        <v>355</v>
      </c>
      <c r="B20" s="48">
        <v>449</v>
      </c>
      <c r="C20" s="48">
        <v>449</v>
      </c>
      <c r="D20" s="48">
        <v>0</v>
      </c>
      <c r="E20" s="48">
        <v>225</v>
      </c>
      <c r="F20" s="48">
        <v>144</v>
      </c>
      <c r="G20" s="48">
        <v>11</v>
      </c>
      <c r="H20" s="48">
        <v>34</v>
      </c>
      <c r="I20" s="48">
        <v>11</v>
      </c>
      <c r="J20" s="48">
        <v>25</v>
      </c>
      <c r="K20" s="48">
        <v>192</v>
      </c>
      <c r="L20" s="50">
        <v>0.14699999999999999</v>
      </c>
      <c r="M20" s="52">
        <v>2.34</v>
      </c>
      <c r="N20" s="36"/>
      <c r="O20" s="30"/>
    </row>
    <row r="21" spans="1:15">
      <c r="A21" s="32" t="s">
        <v>356</v>
      </c>
      <c r="B21" s="48">
        <v>16065</v>
      </c>
      <c r="C21" s="48">
        <v>15383</v>
      </c>
      <c r="D21" s="48">
        <v>682</v>
      </c>
      <c r="E21" s="48">
        <v>6523</v>
      </c>
      <c r="F21" s="48">
        <v>3596</v>
      </c>
      <c r="G21" s="48">
        <v>412</v>
      </c>
      <c r="H21" s="48">
        <v>839</v>
      </c>
      <c r="I21" s="48">
        <v>1237</v>
      </c>
      <c r="J21" s="48">
        <v>439</v>
      </c>
      <c r="K21" s="48">
        <v>6191</v>
      </c>
      <c r="L21" s="50">
        <v>5.0999999999999997E-2</v>
      </c>
      <c r="M21" s="52">
        <v>2.4900000000000002</v>
      </c>
      <c r="N21" s="36"/>
      <c r="O21" s="30"/>
    </row>
    <row r="22" spans="1:15">
      <c r="A22" s="32" t="s">
        <v>326</v>
      </c>
      <c r="B22" s="48">
        <v>4893</v>
      </c>
      <c r="C22" s="48">
        <v>4799</v>
      </c>
      <c r="D22" s="48">
        <v>94</v>
      </c>
      <c r="E22" s="48">
        <v>2075</v>
      </c>
      <c r="F22" s="48">
        <v>1122</v>
      </c>
      <c r="G22" s="48">
        <v>93</v>
      </c>
      <c r="H22" s="48">
        <v>303</v>
      </c>
      <c r="I22" s="48">
        <v>280</v>
      </c>
      <c r="J22" s="48">
        <v>277</v>
      </c>
      <c r="K22" s="48">
        <v>1916</v>
      </c>
      <c r="L22" s="50">
        <v>7.6999999999999999E-2</v>
      </c>
      <c r="M22" s="52">
        <v>2.5099999999999998</v>
      </c>
      <c r="N22" s="36"/>
      <c r="O22" s="30"/>
    </row>
    <row r="23" spans="1:15">
      <c r="A23" s="3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 t="s">
        <v>233</v>
      </c>
      <c r="M23" s="52"/>
      <c r="N23" s="36"/>
      <c r="O23" s="30"/>
    </row>
    <row r="24" spans="1:15">
      <c r="A24" s="32" t="s">
        <v>33</v>
      </c>
      <c r="B24" s="48">
        <v>59573</v>
      </c>
      <c r="C24" s="48">
        <v>58681</v>
      </c>
      <c r="D24" s="48">
        <v>892</v>
      </c>
      <c r="E24" s="48">
        <v>28556</v>
      </c>
      <c r="F24" s="48">
        <v>21520</v>
      </c>
      <c r="G24" s="48">
        <v>708</v>
      </c>
      <c r="H24" s="48">
        <v>944</v>
      </c>
      <c r="I24" s="48">
        <v>909</v>
      </c>
      <c r="J24" s="48">
        <v>4475</v>
      </c>
      <c r="K24" s="48">
        <v>23999</v>
      </c>
      <c r="L24" s="50">
        <v>0.16</v>
      </c>
      <c r="M24" s="52">
        <v>2.4500000000000002</v>
      </c>
      <c r="N24" s="36"/>
      <c r="O24" s="30"/>
    </row>
    <row r="25" spans="1:15">
      <c r="A25" s="32" t="s">
        <v>34</v>
      </c>
      <c r="B25" s="48">
        <v>28718</v>
      </c>
      <c r="C25" s="48">
        <v>27683</v>
      </c>
      <c r="D25" s="48">
        <v>1035</v>
      </c>
      <c r="E25" s="48">
        <v>12036</v>
      </c>
      <c r="F25" s="48">
        <v>6876</v>
      </c>
      <c r="G25" s="48">
        <v>661</v>
      </c>
      <c r="H25" s="48">
        <v>1562</v>
      </c>
      <c r="I25" s="48">
        <v>1882</v>
      </c>
      <c r="J25" s="48">
        <v>1055</v>
      </c>
      <c r="K25" s="48">
        <v>11178</v>
      </c>
      <c r="L25" s="50">
        <v>7.0999999999999994E-2</v>
      </c>
      <c r="M25" s="52">
        <v>2.48</v>
      </c>
      <c r="N25" s="36"/>
      <c r="O25" s="30"/>
    </row>
    <row r="26" spans="1:15">
      <c r="A26" s="33" t="s">
        <v>233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51" t="s">
        <v>233</v>
      </c>
      <c r="M26" s="53"/>
      <c r="N26" s="36"/>
      <c r="O26" s="30"/>
    </row>
    <row r="27" spans="1:15">
      <c r="A27" s="32" t="s">
        <v>32</v>
      </c>
      <c r="B27" s="48">
        <v>88291</v>
      </c>
      <c r="C27" s="48">
        <v>86364</v>
      </c>
      <c r="D27" s="48">
        <v>1927</v>
      </c>
      <c r="E27" s="48">
        <v>40592</v>
      </c>
      <c r="F27" s="48">
        <v>28396</v>
      </c>
      <c r="G27" s="48">
        <v>1369</v>
      </c>
      <c r="H27" s="48">
        <v>2506</v>
      </c>
      <c r="I27" s="48">
        <v>2791</v>
      </c>
      <c r="J27" s="48">
        <v>5530</v>
      </c>
      <c r="K27" s="48">
        <v>35177</v>
      </c>
      <c r="L27" s="50">
        <v>0.13300000000000001</v>
      </c>
      <c r="M27" s="52">
        <v>2.46</v>
      </c>
      <c r="N27" s="36"/>
      <c r="O27" s="30"/>
    </row>
    <row r="28" spans="1:15">
      <c r="N28" s="36"/>
      <c r="O28" s="30"/>
    </row>
  </sheetData>
  <mergeCells count="2">
    <mergeCell ref="B6:D6"/>
    <mergeCell ref="E6:K6"/>
  </mergeCells>
  <hyperlinks>
    <hyperlink ref="B1" r:id="rId1" xr:uid="{00000000-0004-0000-0E00-000000000000}"/>
  </hyperlinks>
  <pageMargins left="0.7" right="0.7" top="0.75" bottom="0.75" header="0.3" footer="0.3"/>
  <pageSetup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E2:J48"/>
  <sheetViews>
    <sheetView workbookViewId="0">
      <selection activeCell="A28" sqref="A28"/>
    </sheetView>
  </sheetViews>
  <sheetFormatPr baseColWidth="10" defaultColWidth="8.83203125" defaultRowHeight="15"/>
  <cols>
    <col min="10" max="10" width="18" customWidth="1"/>
  </cols>
  <sheetData>
    <row r="2" spans="5:10">
      <c r="E2" t="s">
        <v>569</v>
      </c>
      <c r="F2" t="s">
        <v>486</v>
      </c>
      <c r="G2" t="s">
        <v>497</v>
      </c>
      <c r="H2" t="s">
        <v>522</v>
      </c>
      <c r="I2" t="s">
        <v>292</v>
      </c>
      <c r="J2" t="s">
        <v>568</v>
      </c>
    </row>
    <row r="3" spans="5:10">
      <c r="E3" t="s">
        <v>398</v>
      </c>
      <c r="F3" t="s">
        <v>303</v>
      </c>
      <c r="G3" t="s">
        <v>389</v>
      </c>
      <c r="H3" t="s">
        <v>392</v>
      </c>
      <c r="I3" t="s">
        <v>395</v>
      </c>
      <c r="J3">
        <f>E3-F3-G3-H3-I3</f>
        <v>22850</v>
      </c>
    </row>
    <row r="4" spans="5:10">
      <c r="E4" t="s">
        <v>399</v>
      </c>
      <c r="F4" t="s">
        <v>304</v>
      </c>
      <c r="G4" t="s">
        <v>125</v>
      </c>
      <c r="H4" t="s">
        <v>393</v>
      </c>
      <c r="I4" t="s">
        <v>396</v>
      </c>
      <c r="J4" s="46">
        <f t="shared" ref="J4:J48" si="0">E4-F4-G4-H4-I4</f>
        <v>15946</v>
      </c>
    </row>
    <row r="5" spans="5:10">
      <c r="E5" t="s">
        <v>532</v>
      </c>
      <c r="F5" t="s">
        <v>209</v>
      </c>
      <c r="G5" t="s">
        <v>65</v>
      </c>
      <c r="H5" t="s">
        <v>147</v>
      </c>
      <c r="I5" t="s">
        <v>305</v>
      </c>
      <c r="J5" s="46">
        <f t="shared" si="0"/>
        <v>2379</v>
      </c>
    </row>
    <row r="6" spans="5:10">
      <c r="E6" t="s">
        <v>533</v>
      </c>
      <c r="F6" t="s">
        <v>382</v>
      </c>
      <c r="G6" t="s">
        <v>69</v>
      </c>
      <c r="H6" t="s">
        <v>63</v>
      </c>
      <c r="I6" t="s">
        <v>64</v>
      </c>
      <c r="J6" s="46">
        <f t="shared" si="0"/>
        <v>523</v>
      </c>
    </row>
    <row r="7" spans="5:10">
      <c r="E7" t="s">
        <v>534</v>
      </c>
      <c r="F7" t="s">
        <v>83</v>
      </c>
      <c r="G7" t="s">
        <v>81</v>
      </c>
      <c r="H7" t="s">
        <v>65</v>
      </c>
      <c r="I7" t="s">
        <v>65</v>
      </c>
      <c r="J7" s="46">
        <f t="shared" si="0"/>
        <v>291</v>
      </c>
    </row>
    <row r="8" spans="5:10">
      <c r="E8" t="s">
        <v>535</v>
      </c>
      <c r="F8" t="s">
        <v>208</v>
      </c>
      <c r="G8" t="s">
        <v>73</v>
      </c>
      <c r="H8" t="s">
        <v>498</v>
      </c>
      <c r="I8" t="s">
        <v>523</v>
      </c>
      <c r="J8" s="46">
        <f t="shared" si="0"/>
        <v>1565</v>
      </c>
    </row>
    <row r="9" spans="5:10">
      <c r="E9" t="s">
        <v>536</v>
      </c>
      <c r="F9" t="s">
        <v>77</v>
      </c>
      <c r="G9" t="s">
        <v>136</v>
      </c>
      <c r="H9" t="s">
        <v>499</v>
      </c>
      <c r="I9" t="s">
        <v>309</v>
      </c>
      <c r="J9" s="46">
        <f t="shared" si="0"/>
        <v>2636</v>
      </c>
    </row>
    <row r="10" spans="5:10">
      <c r="E10" t="s">
        <v>537</v>
      </c>
      <c r="F10" t="s">
        <v>60</v>
      </c>
      <c r="G10" t="s">
        <v>137</v>
      </c>
      <c r="H10" t="s">
        <v>500</v>
      </c>
      <c r="I10" t="s">
        <v>447</v>
      </c>
      <c r="J10" s="46">
        <f t="shared" si="0"/>
        <v>853</v>
      </c>
    </row>
    <row r="11" spans="5:10">
      <c r="E11" t="s">
        <v>538</v>
      </c>
      <c r="F11" t="s">
        <v>80</v>
      </c>
      <c r="G11" t="s">
        <v>58</v>
      </c>
      <c r="H11" t="s">
        <v>70</v>
      </c>
      <c r="I11" t="s">
        <v>391</v>
      </c>
      <c r="J11" s="46">
        <f t="shared" si="0"/>
        <v>452</v>
      </c>
    </row>
    <row r="12" spans="5:10">
      <c r="E12" t="s">
        <v>539</v>
      </c>
      <c r="F12" t="s">
        <v>487</v>
      </c>
      <c r="G12" t="s">
        <v>68</v>
      </c>
      <c r="H12" t="s">
        <v>417</v>
      </c>
      <c r="I12" t="s">
        <v>80</v>
      </c>
      <c r="J12" s="46">
        <f t="shared" si="0"/>
        <v>1331</v>
      </c>
    </row>
    <row r="13" spans="5:10">
      <c r="E13" t="s">
        <v>540</v>
      </c>
      <c r="F13" t="s">
        <v>124</v>
      </c>
      <c r="G13" t="s">
        <v>61</v>
      </c>
      <c r="H13" t="s">
        <v>501</v>
      </c>
      <c r="I13" t="s">
        <v>524</v>
      </c>
      <c r="J13" s="46">
        <f t="shared" si="0"/>
        <v>2014</v>
      </c>
    </row>
    <row r="14" spans="5:10">
      <c r="E14" t="s">
        <v>541</v>
      </c>
      <c r="F14" t="s">
        <v>75</v>
      </c>
      <c r="G14" t="s">
        <v>68</v>
      </c>
      <c r="H14" t="s">
        <v>502</v>
      </c>
      <c r="I14" t="s">
        <v>63</v>
      </c>
      <c r="J14" s="46">
        <f t="shared" si="0"/>
        <v>818</v>
      </c>
    </row>
    <row r="15" spans="5:10">
      <c r="E15" t="s">
        <v>542</v>
      </c>
      <c r="F15" t="s">
        <v>136</v>
      </c>
      <c r="G15" t="s">
        <v>58</v>
      </c>
      <c r="H15" t="s">
        <v>503</v>
      </c>
      <c r="I15" t="s">
        <v>178</v>
      </c>
      <c r="J15" s="46">
        <f t="shared" si="0"/>
        <v>298</v>
      </c>
    </row>
    <row r="16" spans="5:10">
      <c r="E16" t="s">
        <v>543</v>
      </c>
      <c r="F16" t="s">
        <v>488</v>
      </c>
      <c r="G16" t="s">
        <v>62</v>
      </c>
      <c r="H16" t="s">
        <v>123</v>
      </c>
      <c r="I16" t="s">
        <v>169</v>
      </c>
      <c r="J16" s="46">
        <f t="shared" si="0"/>
        <v>898</v>
      </c>
    </row>
    <row r="17" spans="5:10">
      <c r="E17" t="s">
        <v>544</v>
      </c>
      <c r="F17" t="s">
        <v>489</v>
      </c>
      <c r="G17" t="s">
        <v>61</v>
      </c>
      <c r="H17" t="s">
        <v>504</v>
      </c>
      <c r="I17" t="s">
        <v>525</v>
      </c>
      <c r="J17" s="46">
        <f t="shared" si="0"/>
        <v>3198</v>
      </c>
    </row>
    <row r="18" spans="5:10">
      <c r="E18" t="s">
        <v>545</v>
      </c>
      <c r="F18" t="s">
        <v>76</v>
      </c>
      <c r="G18" t="s">
        <v>58</v>
      </c>
      <c r="H18" t="s">
        <v>505</v>
      </c>
      <c r="I18" t="s">
        <v>305</v>
      </c>
      <c r="J18" s="46">
        <f t="shared" si="0"/>
        <v>1581</v>
      </c>
    </row>
    <row r="19" spans="5:10">
      <c r="E19" t="s">
        <v>514</v>
      </c>
      <c r="F19" t="s">
        <v>448</v>
      </c>
      <c r="G19" t="s">
        <v>58</v>
      </c>
      <c r="H19" t="s">
        <v>422</v>
      </c>
      <c r="I19" t="s">
        <v>98</v>
      </c>
      <c r="J19" s="46">
        <f t="shared" si="0"/>
        <v>496</v>
      </c>
    </row>
    <row r="20" spans="5:10">
      <c r="E20" t="s">
        <v>546</v>
      </c>
      <c r="F20" t="s">
        <v>490</v>
      </c>
      <c r="G20" t="s">
        <v>61</v>
      </c>
      <c r="H20" t="s">
        <v>506</v>
      </c>
      <c r="I20" t="s">
        <v>526</v>
      </c>
      <c r="J20" s="46">
        <f t="shared" si="0"/>
        <v>1121</v>
      </c>
    </row>
    <row r="21" spans="5:10">
      <c r="E21" t="s">
        <v>547</v>
      </c>
      <c r="F21" t="s">
        <v>161</v>
      </c>
      <c r="G21" t="s">
        <v>170</v>
      </c>
      <c r="H21" t="s">
        <v>507</v>
      </c>
      <c r="I21" t="s">
        <v>527</v>
      </c>
      <c r="J21" s="46">
        <f t="shared" si="0"/>
        <v>5576</v>
      </c>
    </row>
    <row r="22" spans="5:10">
      <c r="E22" t="s">
        <v>548</v>
      </c>
      <c r="F22" t="s">
        <v>147</v>
      </c>
      <c r="G22" t="s">
        <v>73</v>
      </c>
      <c r="H22" t="s">
        <v>508</v>
      </c>
      <c r="I22" t="s">
        <v>307</v>
      </c>
      <c r="J22" s="46">
        <f t="shared" si="0"/>
        <v>2665</v>
      </c>
    </row>
    <row r="23" spans="5:10">
      <c r="E23" t="s">
        <v>549</v>
      </c>
      <c r="F23" t="s">
        <v>99</v>
      </c>
      <c r="G23" t="s">
        <v>83</v>
      </c>
      <c r="H23" t="s">
        <v>509</v>
      </c>
      <c r="I23" t="s">
        <v>495</v>
      </c>
      <c r="J23" s="46">
        <f t="shared" si="0"/>
        <v>1468</v>
      </c>
    </row>
    <row r="24" spans="5:10">
      <c r="E24" t="s">
        <v>550</v>
      </c>
      <c r="F24" t="s">
        <v>171</v>
      </c>
      <c r="G24" t="s">
        <v>68</v>
      </c>
      <c r="H24" t="s">
        <v>510</v>
      </c>
      <c r="I24" t="s">
        <v>171</v>
      </c>
      <c r="J24" s="46">
        <f t="shared" si="0"/>
        <v>1443</v>
      </c>
    </row>
    <row r="25" spans="5:10">
      <c r="E25" t="s">
        <v>551</v>
      </c>
      <c r="F25" t="s">
        <v>58</v>
      </c>
      <c r="G25" t="s">
        <v>58</v>
      </c>
      <c r="H25" t="s">
        <v>58</v>
      </c>
      <c r="I25" t="s">
        <v>65</v>
      </c>
      <c r="J25" s="46">
        <f t="shared" si="0"/>
        <v>143</v>
      </c>
    </row>
    <row r="26" spans="5:10">
      <c r="E26" t="s">
        <v>400</v>
      </c>
      <c r="F26" t="s">
        <v>310</v>
      </c>
      <c r="G26" t="s">
        <v>390</v>
      </c>
      <c r="H26" t="s">
        <v>394</v>
      </c>
      <c r="I26" t="s">
        <v>397</v>
      </c>
      <c r="J26" s="46">
        <f t="shared" si="0"/>
        <v>6904</v>
      </c>
    </row>
    <row r="27" spans="5:10">
      <c r="E27" t="s">
        <v>552</v>
      </c>
      <c r="F27" t="s">
        <v>491</v>
      </c>
      <c r="G27" t="s">
        <v>178</v>
      </c>
      <c r="H27" t="s">
        <v>511</v>
      </c>
      <c r="I27" t="s">
        <v>528</v>
      </c>
      <c r="J27" s="46">
        <f t="shared" si="0"/>
        <v>1846</v>
      </c>
    </row>
    <row r="28" spans="5:10">
      <c r="E28" t="s">
        <v>93</v>
      </c>
      <c r="F28" t="s">
        <v>58</v>
      </c>
      <c r="G28" t="s">
        <v>58</v>
      </c>
      <c r="H28" t="s">
        <v>61</v>
      </c>
      <c r="I28" t="s">
        <v>381</v>
      </c>
      <c r="J28" s="46">
        <f t="shared" si="0"/>
        <v>54</v>
      </c>
    </row>
    <row r="29" spans="5:10">
      <c r="E29" t="s">
        <v>553</v>
      </c>
      <c r="F29" t="s">
        <v>177</v>
      </c>
      <c r="G29" t="s">
        <v>137</v>
      </c>
      <c r="H29" t="s">
        <v>74</v>
      </c>
      <c r="I29" t="s">
        <v>179</v>
      </c>
      <c r="J29" s="46">
        <f t="shared" si="0"/>
        <v>89</v>
      </c>
    </row>
    <row r="30" spans="5:10">
      <c r="E30" t="s">
        <v>554</v>
      </c>
      <c r="F30" t="s">
        <v>492</v>
      </c>
      <c r="G30" t="s">
        <v>66</v>
      </c>
      <c r="H30" t="s">
        <v>512</v>
      </c>
      <c r="I30" t="s">
        <v>529</v>
      </c>
      <c r="J30" s="46">
        <f t="shared" si="0"/>
        <v>1703</v>
      </c>
    </row>
    <row r="31" spans="5:10">
      <c r="E31" t="s">
        <v>555</v>
      </c>
      <c r="F31" t="s">
        <v>493</v>
      </c>
      <c r="G31" t="s">
        <v>72</v>
      </c>
      <c r="H31" t="s">
        <v>513</v>
      </c>
      <c r="I31" t="s">
        <v>530</v>
      </c>
      <c r="J31" s="46">
        <f t="shared" si="0"/>
        <v>1523</v>
      </c>
    </row>
    <row r="32" spans="5:10">
      <c r="E32" t="s">
        <v>78</v>
      </c>
      <c r="F32" t="s">
        <v>72</v>
      </c>
      <c r="G32" t="s">
        <v>58</v>
      </c>
      <c r="H32" t="s">
        <v>58</v>
      </c>
      <c r="I32" t="s">
        <v>59</v>
      </c>
      <c r="J32" s="46">
        <f t="shared" si="0"/>
        <v>176</v>
      </c>
    </row>
    <row r="33" spans="5:10">
      <c r="E33" t="s">
        <v>556</v>
      </c>
      <c r="F33" t="s">
        <v>388</v>
      </c>
      <c r="G33" t="s">
        <v>58</v>
      </c>
      <c r="H33" t="s">
        <v>190</v>
      </c>
      <c r="I33" t="s">
        <v>75</v>
      </c>
      <c r="J33" s="46">
        <f t="shared" si="0"/>
        <v>243</v>
      </c>
    </row>
    <row r="34" spans="5:10">
      <c r="E34" t="s">
        <v>557</v>
      </c>
      <c r="F34" t="s">
        <v>204</v>
      </c>
      <c r="G34" t="s">
        <v>72</v>
      </c>
      <c r="H34" t="s">
        <v>514</v>
      </c>
      <c r="I34" t="s">
        <v>531</v>
      </c>
      <c r="J34" s="46">
        <f t="shared" si="0"/>
        <v>1104</v>
      </c>
    </row>
    <row r="35" spans="5:10">
      <c r="E35" t="s">
        <v>558</v>
      </c>
      <c r="F35" t="s">
        <v>494</v>
      </c>
      <c r="G35" t="s">
        <v>67</v>
      </c>
      <c r="H35" t="s">
        <v>515</v>
      </c>
      <c r="I35" t="s">
        <v>306</v>
      </c>
      <c r="J35" s="46">
        <f t="shared" si="0"/>
        <v>1131</v>
      </c>
    </row>
    <row r="36" spans="5:10">
      <c r="E36" t="s">
        <v>559</v>
      </c>
      <c r="F36" t="s">
        <v>66</v>
      </c>
      <c r="G36" t="s">
        <v>58</v>
      </c>
      <c r="H36" t="s">
        <v>71</v>
      </c>
      <c r="I36" t="s">
        <v>58</v>
      </c>
      <c r="J36" s="46">
        <f t="shared" si="0"/>
        <v>308</v>
      </c>
    </row>
    <row r="37" spans="5:10">
      <c r="E37" t="s">
        <v>560</v>
      </c>
      <c r="F37" t="s">
        <v>311</v>
      </c>
      <c r="G37" t="s">
        <v>68</v>
      </c>
      <c r="H37" t="s">
        <v>308</v>
      </c>
      <c r="I37" t="s">
        <v>149</v>
      </c>
      <c r="J37" s="46">
        <f t="shared" si="0"/>
        <v>410</v>
      </c>
    </row>
    <row r="38" spans="5:10">
      <c r="E38" t="s">
        <v>561</v>
      </c>
      <c r="F38" t="s">
        <v>495</v>
      </c>
      <c r="G38" t="s">
        <v>136</v>
      </c>
      <c r="H38" t="s">
        <v>205</v>
      </c>
      <c r="I38" t="s">
        <v>93</v>
      </c>
      <c r="J38" s="46">
        <f t="shared" si="0"/>
        <v>413</v>
      </c>
    </row>
    <row r="39" spans="5:10">
      <c r="E39" t="s">
        <v>562</v>
      </c>
      <c r="F39" t="s">
        <v>387</v>
      </c>
      <c r="G39" t="s">
        <v>62</v>
      </c>
      <c r="H39" t="s">
        <v>516</v>
      </c>
      <c r="I39" t="s">
        <v>162</v>
      </c>
      <c r="J39" s="46">
        <f t="shared" si="0"/>
        <v>1014</v>
      </c>
    </row>
    <row r="40" spans="5:10">
      <c r="E40" t="s">
        <v>560</v>
      </c>
      <c r="F40" t="s">
        <v>149</v>
      </c>
      <c r="G40" t="s">
        <v>58</v>
      </c>
      <c r="H40" t="s">
        <v>430</v>
      </c>
      <c r="I40" t="s">
        <v>66</v>
      </c>
      <c r="J40" s="46">
        <f t="shared" si="0"/>
        <v>399</v>
      </c>
    </row>
    <row r="41" spans="5:10">
      <c r="E41" t="s">
        <v>563</v>
      </c>
      <c r="F41" t="s">
        <v>71</v>
      </c>
      <c r="G41" t="s">
        <v>62</v>
      </c>
      <c r="H41" t="s">
        <v>517</v>
      </c>
      <c r="I41" t="s">
        <v>178</v>
      </c>
      <c r="J41" s="46">
        <f t="shared" si="0"/>
        <v>385</v>
      </c>
    </row>
    <row r="42" spans="5:10">
      <c r="E42" t="s">
        <v>79</v>
      </c>
      <c r="F42" t="s">
        <v>90</v>
      </c>
      <c r="G42" t="s">
        <v>58</v>
      </c>
      <c r="H42" t="s">
        <v>518</v>
      </c>
      <c r="I42" t="s">
        <v>136</v>
      </c>
      <c r="J42" s="46">
        <f t="shared" si="0"/>
        <v>230</v>
      </c>
    </row>
    <row r="43" spans="5:10">
      <c r="E43" t="s">
        <v>564</v>
      </c>
      <c r="F43" t="s">
        <v>383</v>
      </c>
      <c r="G43" t="s">
        <v>83</v>
      </c>
      <c r="H43" t="s">
        <v>519</v>
      </c>
      <c r="I43" t="s">
        <v>125</v>
      </c>
      <c r="J43" s="46">
        <f t="shared" si="0"/>
        <v>738</v>
      </c>
    </row>
    <row r="44" spans="5:10">
      <c r="E44" t="s">
        <v>565</v>
      </c>
      <c r="F44" t="s">
        <v>148</v>
      </c>
      <c r="G44" t="s">
        <v>58</v>
      </c>
      <c r="H44" t="s">
        <v>520</v>
      </c>
      <c r="I44" t="s">
        <v>125</v>
      </c>
      <c r="J44" s="46">
        <f t="shared" si="0"/>
        <v>454</v>
      </c>
    </row>
    <row r="45" spans="5:10">
      <c r="E45" t="s">
        <v>566</v>
      </c>
      <c r="F45" t="s">
        <v>82</v>
      </c>
      <c r="G45" t="s">
        <v>83</v>
      </c>
      <c r="H45" t="s">
        <v>197</v>
      </c>
      <c r="I45" t="s">
        <v>58</v>
      </c>
      <c r="J45" s="46">
        <f t="shared" si="0"/>
        <v>215</v>
      </c>
    </row>
    <row r="46" spans="5:10">
      <c r="E46" t="s">
        <v>503</v>
      </c>
      <c r="F46" t="s">
        <v>58</v>
      </c>
      <c r="G46" t="s">
        <v>58</v>
      </c>
      <c r="H46" t="s">
        <v>58</v>
      </c>
      <c r="I46" t="s">
        <v>58</v>
      </c>
      <c r="J46" s="46">
        <f t="shared" si="0"/>
        <v>69</v>
      </c>
    </row>
    <row r="47" spans="5:10">
      <c r="E47" t="s">
        <v>149</v>
      </c>
      <c r="F47" t="s">
        <v>87</v>
      </c>
      <c r="G47" t="s">
        <v>58</v>
      </c>
      <c r="H47" t="s">
        <v>65</v>
      </c>
      <c r="I47" t="s">
        <v>58</v>
      </c>
      <c r="J47" s="46">
        <f t="shared" si="0"/>
        <v>67</v>
      </c>
    </row>
    <row r="48" spans="5:10">
      <c r="E48" t="s">
        <v>567</v>
      </c>
      <c r="F48" t="s">
        <v>66</v>
      </c>
      <c r="G48" t="s">
        <v>65</v>
      </c>
      <c r="H48" t="s">
        <v>521</v>
      </c>
      <c r="I48" t="s">
        <v>411</v>
      </c>
      <c r="J48" s="46">
        <f t="shared" si="0"/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50021"/>
  </sheetPr>
  <dimension ref="A1:J37"/>
  <sheetViews>
    <sheetView topLeftCell="A24" zoomScaleNormal="100" workbookViewId="0">
      <selection activeCell="A42" sqref="A42"/>
    </sheetView>
  </sheetViews>
  <sheetFormatPr baseColWidth="10" defaultColWidth="9.1640625" defaultRowHeight="15"/>
  <cols>
    <col min="1" max="1" width="19.83203125" style="75" customWidth="1"/>
    <col min="2" max="2" width="17.5" style="75" customWidth="1"/>
    <col min="3" max="3" width="18.5" style="75" customWidth="1"/>
    <col min="4" max="4" width="15.6640625" style="75" customWidth="1"/>
    <col min="5" max="5" width="15.33203125" style="75" customWidth="1"/>
    <col min="6" max="6" width="26.5" style="75" customWidth="1"/>
    <col min="7" max="7" width="27.83203125" style="75" customWidth="1"/>
    <col min="8" max="8" width="17.5" style="75" customWidth="1"/>
    <col min="9" max="9" width="18.5" style="75" customWidth="1"/>
    <col min="10" max="10" width="29.6640625" style="75" customWidth="1"/>
    <col min="11" max="16384" width="9.1640625" style="75"/>
  </cols>
  <sheetData>
    <row r="1" spans="1:9" ht="18.75" customHeight="1">
      <c r="A1" s="60" t="s">
        <v>844</v>
      </c>
    </row>
    <row r="2" spans="1:9" ht="20" thickBot="1">
      <c r="A2" s="79" t="s">
        <v>43</v>
      </c>
      <c r="B2" s="58"/>
      <c r="C2" s="40"/>
    </row>
    <row r="3" spans="1:9" ht="30.75" customHeight="1" thickBot="1">
      <c r="A3" s="655" t="s">
        <v>895</v>
      </c>
      <c r="B3" s="656"/>
      <c r="C3" s="656"/>
      <c r="D3" s="656"/>
      <c r="E3" s="656"/>
      <c r="F3" s="656"/>
      <c r="G3" s="657"/>
    </row>
    <row r="4" spans="1:9" s="76" customFormat="1" ht="17" thickBot="1">
      <c r="A4" s="80" t="s">
        <v>31</v>
      </c>
      <c r="B4" s="80" t="s">
        <v>1</v>
      </c>
      <c r="C4" s="80" t="s">
        <v>862</v>
      </c>
      <c r="D4" s="80" t="s">
        <v>863</v>
      </c>
      <c r="E4" s="80" t="s">
        <v>864</v>
      </c>
      <c r="F4" s="81" t="s">
        <v>2</v>
      </c>
      <c r="G4" s="82" t="s">
        <v>843</v>
      </c>
    </row>
    <row r="5" spans="1:9" ht="17" thickBot="1">
      <c r="A5" s="83" t="s">
        <v>908</v>
      </c>
      <c r="B5" s="83" t="s">
        <v>908</v>
      </c>
      <c r="C5" s="83" t="s">
        <v>908</v>
      </c>
      <c r="D5" s="83" t="s">
        <v>908</v>
      </c>
      <c r="E5" s="83" t="s">
        <v>908</v>
      </c>
      <c r="F5" s="84" t="s">
        <v>5</v>
      </c>
      <c r="G5" s="85" t="s">
        <v>3</v>
      </c>
    </row>
    <row r="6" spans="1:9">
      <c r="A6" s="572" t="s">
        <v>842</v>
      </c>
      <c r="B6" s="86">
        <v>40269</v>
      </c>
      <c r="C6" s="86">
        <v>40544</v>
      </c>
      <c r="D6" s="86">
        <v>40909</v>
      </c>
      <c r="E6" s="86">
        <v>41275</v>
      </c>
      <c r="F6" s="86" t="s">
        <v>40</v>
      </c>
      <c r="G6" s="87" t="s">
        <v>41</v>
      </c>
    </row>
    <row r="7" spans="1:9">
      <c r="A7" s="117" t="s">
        <v>35</v>
      </c>
      <c r="B7" s="120" t="s">
        <v>861</v>
      </c>
      <c r="C7" s="120" t="s">
        <v>861</v>
      </c>
      <c r="D7" s="120" t="s">
        <v>861</v>
      </c>
      <c r="E7" s="123" t="s">
        <v>861</v>
      </c>
      <c r="F7" s="123" t="s">
        <v>861</v>
      </c>
      <c r="G7" s="116" t="s">
        <v>861</v>
      </c>
      <c r="H7" s="89"/>
      <c r="I7" s="90"/>
    </row>
    <row r="8" spans="1:9">
      <c r="A8" s="118" t="s">
        <v>36</v>
      </c>
      <c r="B8" s="121">
        <v>7273</v>
      </c>
      <c r="C8" s="121">
        <v>7278</v>
      </c>
      <c r="D8" s="121">
        <v>7287</v>
      </c>
      <c r="E8" s="124">
        <v>7311</v>
      </c>
      <c r="F8" s="124">
        <f t="shared" ref="F8:F13" si="0">(E8-B8)/3.6</f>
        <v>10.555555555555555</v>
      </c>
      <c r="G8" s="88">
        <f t="shared" ref="G8:G13" si="1">F8/B8</f>
        <v>1.4513344638464947E-3</v>
      </c>
      <c r="H8" s="89"/>
      <c r="I8" s="90"/>
    </row>
    <row r="9" spans="1:9">
      <c r="A9" s="118" t="s">
        <v>37</v>
      </c>
      <c r="B9" s="121">
        <v>449</v>
      </c>
      <c r="C9" s="121">
        <v>448</v>
      </c>
      <c r="D9" s="121">
        <v>448</v>
      </c>
      <c r="E9" s="124">
        <v>449</v>
      </c>
      <c r="F9" s="124">
        <f t="shared" si="0"/>
        <v>0</v>
      </c>
      <c r="G9" s="88">
        <f t="shared" si="1"/>
        <v>0</v>
      </c>
      <c r="H9" s="89"/>
      <c r="I9" s="90"/>
    </row>
    <row r="10" spans="1:9">
      <c r="A10" s="118" t="s">
        <v>38</v>
      </c>
      <c r="B10" s="121">
        <v>16075</v>
      </c>
      <c r="C10" s="121">
        <v>15926</v>
      </c>
      <c r="D10" s="121">
        <v>16030</v>
      </c>
      <c r="E10" s="124">
        <v>16065</v>
      </c>
      <c r="F10" s="124">
        <f t="shared" si="0"/>
        <v>-2.7777777777777777</v>
      </c>
      <c r="G10" s="88">
        <f t="shared" si="1"/>
        <v>-1.7280110592707791E-4</v>
      </c>
      <c r="H10" s="89"/>
      <c r="I10" s="90"/>
    </row>
    <row r="11" spans="1:9">
      <c r="A11" s="118" t="s">
        <v>39</v>
      </c>
      <c r="B11" s="121">
        <v>4888</v>
      </c>
      <c r="C11" s="121">
        <v>4879</v>
      </c>
      <c r="D11" s="121">
        <v>4879</v>
      </c>
      <c r="E11" s="124">
        <v>4893</v>
      </c>
      <c r="F11" s="124">
        <f t="shared" si="0"/>
        <v>1.3888888888888888</v>
      </c>
      <c r="G11" s="88">
        <f t="shared" si="1"/>
        <v>2.8414257137661391E-4</v>
      </c>
      <c r="H11" s="89"/>
      <c r="I11" s="90"/>
    </row>
    <row r="12" spans="1:9">
      <c r="A12" s="118" t="s">
        <v>294</v>
      </c>
      <c r="B12" s="121">
        <v>59156</v>
      </c>
      <c r="C12" s="121">
        <v>59181</v>
      </c>
      <c r="D12" s="121">
        <v>59321</v>
      </c>
      <c r="E12" s="124">
        <v>59573</v>
      </c>
      <c r="F12" s="124">
        <f t="shared" si="0"/>
        <v>115.83333333333333</v>
      </c>
      <c r="G12" s="88">
        <f t="shared" si="1"/>
        <v>1.9580994883584644E-3</v>
      </c>
      <c r="H12" s="89"/>
      <c r="I12" s="90"/>
    </row>
    <row r="13" spans="1:9">
      <c r="A13" s="119" t="s">
        <v>32</v>
      </c>
      <c r="B13" s="122">
        <v>87841</v>
      </c>
      <c r="C13" s="122">
        <v>87712</v>
      </c>
      <c r="D13" s="122">
        <v>87965</v>
      </c>
      <c r="E13" s="125">
        <v>88291</v>
      </c>
      <c r="F13" s="125">
        <f t="shared" si="0"/>
        <v>125</v>
      </c>
      <c r="G13" s="91">
        <f t="shared" si="1"/>
        <v>1.4230256941519337E-3</v>
      </c>
      <c r="H13" s="89"/>
      <c r="I13" s="92"/>
    </row>
    <row r="14" spans="1:9">
      <c r="A14" s="93" t="s">
        <v>842</v>
      </c>
      <c r="B14" s="94" t="s">
        <v>842</v>
      </c>
      <c r="C14" s="94" t="s">
        <v>842</v>
      </c>
      <c r="D14" s="94" t="s">
        <v>842</v>
      </c>
      <c r="E14" s="94" t="s">
        <v>842</v>
      </c>
      <c r="F14" s="94" t="s">
        <v>842</v>
      </c>
      <c r="G14" s="95" t="s">
        <v>842</v>
      </c>
      <c r="H14" s="96"/>
      <c r="I14" s="90"/>
    </row>
    <row r="15" spans="1:9">
      <c r="A15" s="573" t="s">
        <v>42</v>
      </c>
      <c r="B15" s="573"/>
      <c r="C15" s="574"/>
      <c r="D15" s="574"/>
      <c r="E15" s="574"/>
      <c r="F15" s="574"/>
      <c r="G15" s="574"/>
      <c r="H15" s="574"/>
    </row>
    <row r="16" spans="1:9" ht="23.25" customHeight="1">
      <c r="A16" s="77"/>
      <c r="B16" s="77"/>
      <c r="C16" s="78"/>
      <c r="D16" s="78"/>
      <c r="E16" s="78"/>
      <c r="F16" s="78"/>
      <c r="G16" s="78"/>
      <c r="H16" s="78"/>
    </row>
    <row r="17" spans="1:10" ht="17">
      <c r="A17" s="97" t="s">
        <v>280</v>
      </c>
    </row>
    <row r="18" spans="1:10" ht="16">
      <c r="A18" s="658" t="s">
        <v>278</v>
      </c>
      <c r="B18" s="658"/>
      <c r="C18" s="658"/>
      <c r="D18" s="658"/>
      <c r="E18" s="658"/>
      <c r="F18" s="658"/>
      <c r="G18" s="658"/>
      <c r="H18" s="658"/>
      <c r="I18" s="658"/>
      <c r="J18" s="659"/>
    </row>
    <row r="19" spans="1:10" ht="16">
      <c r="A19" s="61"/>
      <c r="B19" s="61"/>
      <c r="C19" s="660" t="s">
        <v>221</v>
      </c>
      <c r="D19" s="661"/>
      <c r="E19" s="661"/>
      <c r="F19" s="661"/>
      <c r="G19" s="661"/>
      <c r="H19" s="661"/>
      <c r="I19" s="661"/>
      <c r="J19" s="61"/>
    </row>
    <row r="20" spans="1:10" s="130" customFormat="1" ht="17">
      <c r="A20" s="126" t="s">
        <v>222</v>
      </c>
      <c r="B20" s="127" t="s">
        <v>234</v>
      </c>
      <c r="C20" s="128" t="s">
        <v>9</v>
      </c>
      <c r="D20" s="128" t="s">
        <v>235</v>
      </c>
      <c r="E20" s="128" t="s">
        <v>236</v>
      </c>
      <c r="F20" s="128" t="s">
        <v>229</v>
      </c>
      <c r="G20" s="128" t="s">
        <v>239</v>
      </c>
      <c r="H20" s="128" t="s">
        <v>237</v>
      </c>
      <c r="I20" s="128" t="s">
        <v>231</v>
      </c>
      <c r="J20" s="129" t="s">
        <v>238</v>
      </c>
    </row>
    <row r="21" spans="1:10">
      <c r="A21" s="575" t="s">
        <v>842</v>
      </c>
      <c r="B21" s="575" t="s">
        <v>842</v>
      </c>
      <c r="C21" s="575" t="s">
        <v>842</v>
      </c>
      <c r="D21" s="575" t="s">
        <v>842</v>
      </c>
      <c r="E21" s="575" t="s">
        <v>842</v>
      </c>
      <c r="F21" s="575" t="s">
        <v>842</v>
      </c>
      <c r="G21" s="575" t="s">
        <v>842</v>
      </c>
      <c r="H21" s="575" t="s">
        <v>842</v>
      </c>
      <c r="I21" s="575" t="s">
        <v>842</v>
      </c>
      <c r="J21" s="575" t="s">
        <v>842</v>
      </c>
    </row>
    <row r="22" spans="1:10">
      <c r="A22" s="104" t="s">
        <v>289</v>
      </c>
      <c r="B22" s="105">
        <v>36617</v>
      </c>
      <c r="C22" s="106">
        <v>3051</v>
      </c>
      <c r="D22" s="106">
        <v>2135</v>
      </c>
      <c r="E22" s="106">
        <v>771</v>
      </c>
      <c r="F22" s="106">
        <v>145</v>
      </c>
      <c r="G22" s="106">
        <v>2840</v>
      </c>
      <c r="H22" s="106">
        <v>211</v>
      </c>
      <c r="I22" s="107">
        <v>6.9157653228449689E-2</v>
      </c>
      <c r="J22" s="108">
        <v>2.3549295774647887</v>
      </c>
    </row>
    <row r="23" spans="1:10">
      <c r="A23" s="575" t="s">
        <v>842</v>
      </c>
      <c r="B23" s="105">
        <v>40269</v>
      </c>
      <c r="C23" s="106">
        <v>3196</v>
      </c>
      <c r="D23" s="106">
        <v>2149</v>
      </c>
      <c r="E23" s="106">
        <v>735</v>
      </c>
      <c r="F23" s="106">
        <v>312</v>
      </c>
      <c r="G23" s="106">
        <v>2863</v>
      </c>
      <c r="H23" s="106">
        <v>333</v>
      </c>
      <c r="I23" s="107">
        <v>0.10419274092615768</v>
      </c>
      <c r="J23" s="108">
        <v>2.4498777506112468</v>
      </c>
    </row>
    <row r="24" spans="1:10">
      <c r="A24" s="575" t="s">
        <v>842</v>
      </c>
      <c r="B24" s="575" t="s">
        <v>842</v>
      </c>
      <c r="C24" s="575" t="s">
        <v>842</v>
      </c>
      <c r="D24" s="575" t="s">
        <v>842</v>
      </c>
      <c r="E24" s="575" t="s">
        <v>842</v>
      </c>
      <c r="F24" s="575" t="s">
        <v>842</v>
      </c>
      <c r="G24" s="575" t="s">
        <v>842</v>
      </c>
      <c r="H24" s="575" t="s">
        <v>842</v>
      </c>
      <c r="I24" s="575" t="s">
        <v>842</v>
      </c>
      <c r="J24" s="575" t="s">
        <v>842</v>
      </c>
    </row>
    <row r="25" spans="1:10">
      <c r="A25" s="104" t="s">
        <v>290</v>
      </c>
      <c r="B25" s="105">
        <v>36617</v>
      </c>
      <c r="C25" s="106">
        <v>218</v>
      </c>
      <c r="D25" s="106">
        <v>141</v>
      </c>
      <c r="E25" s="106">
        <v>58</v>
      </c>
      <c r="F25" s="106">
        <v>19</v>
      </c>
      <c r="G25" s="106">
        <v>191</v>
      </c>
      <c r="H25" s="106">
        <v>27</v>
      </c>
      <c r="I25" s="107">
        <v>0.12385321100917432</v>
      </c>
      <c r="J25" s="108">
        <v>2.6808510638297873</v>
      </c>
    </row>
    <row r="26" spans="1:10">
      <c r="A26" s="109"/>
      <c r="B26" s="105">
        <v>40269</v>
      </c>
      <c r="C26" s="106">
        <v>225</v>
      </c>
      <c r="D26" s="106">
        <v>155</v>
      </c>
      <c r="E26" s="106">
        <v>45</v>
      </c>
      <c r="F26" s="106">
        <v>25</v>
      </c>
      <c r="G26" s="106">
        <v>192</v>
      </c>
      <c r="H26" s="106">
        <v>33</v>
      </c>
      <c r="I26" s="107">
        <v>0.14666666666666667</v>
      </c>
      <c r="J26" s="108">
        <v>2.5552523874488404</v>
      </c>
    </row>
    <row r="27" spans="1:10">
      <c r="A27" s="575" t="s">
        <v>842</v>
      </c>
      <c r="B27" s="575" t="s">
        <v>842</v>
      </c>
      <c r="C27" s="575" t="s">
        <v>842</v>
      </c>
      <c r="D27" s="575" t="s">
        <v>842</v>
      </c>
      <c r="E27" s="575" t="s">
        <v>842</v>
      </c>
      <c r="F27" s="575" t="s">
        <v>842</v>
      </c>
      <c r="G27" s="575" t="s">
        <v>842</v>
      </c>
      <c r="H27" s="575" t="s">
        <v>842</v>
      </c>
      <c r="I27" s="575" t="s">
        <v>842</v>
      </c>
      <c r="J27" s="575" t="s">
        <v>842</v>
      </c>
    </row>
    <row r="28" spans="1:10">
      <c r="A28" s="104" t="s">
        <v>291</v>
      </c>
      <c r="B28" s="105">
        <v>36617</v>
      </c>
      <c r="C28" s="106">
        <v>6137</v>
      </c>
      <c r="D28" s="106">
        <v>3824</v>
      </c>
      <c r="E28" s="106">
        <v>1851</v>
      </c>
      <c r="F28" s="106">
        <v>462</v>
      </c>
      <c r="G28" s="106">
        <v>5985</v>
      </c>
      <c r="H28" s="106">
        <v>152</v>
      </c>
      <c r="I28" s="107">
        <v>2.4767801857585141E-2</v>
      </c>
      <c r="J28" s="108">
        <v>2.1311569301260023</v>
      </c>
    </row>
    <row r="29" spans="1:10">
      <c r="A29" s="109"/>
      <c r="B29" s="105">
        <v>40269</v>
      </c>
      <c r="C29" s="106">
        <v>6488</v>
      </c>
      <c r="D29" s="106">
        <v>4005</v>
      </c>
      <c r="E29" s="106">
        <v>2044</v>
      </c>
      <c r="F29" s="106">
        <v>439</v>
      </c>
      <c r="G29" s="106">
        <v>6158</v>
      </c>
      <c r="H29" s="106">
        <v>330</v>
      </c>
      <c r="I29" s="107">
        <v>5.0863131935881628E-2</v>
      </c>
      <c r="J29" s="108">
        <v>2.1418886198547216</v>
      </c>
    </row>
    <row r="30" spans="1:10">
      <c r="A30" s="575" t="s">
        <v>842</v>
      </c>
      <c r="B30" s="575" t="s">
        <v>842</v>
      </c>
      <c r="C30" s="575" t="s">
        <v>842</v>
      </c>
      <c r="D30" s="575" t="s">
        <v>842</v>
      </c>
      <c r="E30" s="575" t="s">
        <v>842</v>
      </c>
      <c r="F30" s="575" t="s">
        <v>842</v>
      </c>
      <c r="G30" s="575" t="s">
        <v>842</v>
      </c>
      <c r="H30" s="575" t="s">
        <v>842</v>
      </c>
      <c r="I30" s="575" t="s">
        <v>842</v>
      </c>
      <c r="J30" s="575" t="s">
        <v>842</v>
      </c>
    </row>
    <row r="31" spans="1:10">
      <c r="A31" s="104" t="s">
        <v>292</v>
      </c>
      <c r="B31" s="105">
        <v>36617</v>
      </c>
      <c r="C31" s="106">
        <v>2013</v>
      </c>
      <c r="D31" s="106">
        <v>1269</v>
      </c>
      <c r="E31" s="106">
        <v>602</v>
      </c>
      <c r="F31" s="106">
        <v>142</v>
      </c>
      <c r="G31" s="106">
        <v>1935</v>
      </c>
      <c r="H31" s="106">
        <v>78</v>
      </c>
      <c r="I31" s="107">
        <v>3.8748137108792845E-2</v>
      </c>
      <c r="J31" s="108">
        <v>2.5</v>
      </c>
    </row>
    <row r="32" spans="1:10">
      <c r="A32" s="575" t="s">
        <v>842</v>
      </c>
      <c r="B32" s="105">
        <v>40269</v>
      </c>
      <c r="C32" s="106">
        <v>2073</v>
      </c>
      <c r="D32" s="106">
        <v>1213</v>
      </c>
      <c r="E32" s="106">
        <v>583</v>
      </c>
      <c r="F32" s="106">
        <v>277</v>
      </c>
      <c r="G32" s="106">
        <v>1914</v>
      </c>
      <c r="H32" s="106">
        <v>159</v>
      </c>
      <c r="I32" s="107">
        <v>7.6700434153400873E-2</v>
      </c>
      <c r="J32" s="108">
        <v>2.4714640198511164</v>
      </c>
    </row>
    <row r="33" spans="1:10">
      <c r="A33" s="575" t="s">
        <v>842</v>
      </c>
      <c r="B33" s="575" t="s">
        <v>842</v>
      </c>
      <c r="C33" s="575" t="s">
        <v>842</v>
      </c>
      <c r="D33" s="575" t="s">
        <v>842</v>
      </c>
      <c r="E33" s="575" t="s">
        <v>842</v>
      </c>
      <c r="F33" s="575" t="s">
        <v>842</v>
      </c>
      <c r="G33" s="575" t="s">
        <v>842</v>
      </c>
      <c r="H33" s="575" t="s">
        <v>842</v>
      </c>
      <c r="I33" s="575" t="s">
        <v>842</v>
      </c>
      <c r="J33" s="575" t="s">
        <v>842</v>
      </c>
    </row>
    <row r="34" spans="1:10" ht="16">
      <c r="A34" s="110" t="s">
        <v>216</v>
      </c>
      <c r="B34" s="105">
        <v>36617</v>
      </c>
      <c r="C34" s="106">
        <v>25518</v>
      </c>
      <c r="D34" s="106">
        <v>19518</v>
      </c>
      <c r="E34" s="106">
        <v>1473</v>
      </c>
      <c r="F34" s="106">
        <v>4527</v>
      </c>
      <c r="G34" s="106">
        <v>22315</v>
      </c>
      <c r="H34" s="106">
        <v>3203</v>
      </c>
      <c r="I34" s="107">
        <v>0.12551924131985265</v>
      </c>
      <c r="J34" s="108">
        <v>2.4225385527876631</v>
      </c>
    </row>
    <row r="35" spans="1:10">
      <c r="A35" s="575" t="s">
        <v>842</v>
      </c>
      <c r="B35" s="111">
        <v>40269</v>
      </c>
      <c r="C35" s="112">
        <v>28341</v>
      </c>
      <c r="D35" s="112">
        <v>22031</v>
      </c>
      <c r="E35" s="112">
        <v>1848</v>
      </c>
      <c r="F35" s="112">
        <v>4462</v>
      </c>
      <c r="G35" s="112">
        <v>23818</v>
      </c>
      <c r="H35" s="112">
        <v>4523</v>
      </c>
      <c r="I35" s="113">
        <v>0.15959211037013513</v>
      </c>
      <c r="J35" s="114">
        <v>2.3118738008953317</v>
      </c>
    </row>
    <row r="36" spans="1:10">
      <c r="A36" s="576" t="s">
        <v>277</v>
      </c>
      <c r="B36" s="111"/>
      <c r="C36" s="112"/>
      <c r="D36" s="112"/>
      <c r="E36" s="112"/>
      <c r="F36" s="112"/>
      <c r="G36" s="112"/>
      <c r="H36" s="112"/>
      <c r="I36" s="113"/>
      <c r="J36" s="114"/>
    </row>
    <row r="37" spans="1:10">
      <c r="A37" s="115" t="s">
        <v>840</v>
      </c>
      <c r="B37" s="111"/>
      <c r="C37" s="112"/>
      <c r="D37" s="112"/>
      <c r="E37" s="112"/>
      <c r="F37" s="112"/>
      <c r="G37" s="112"/>
      <c r="H37" s="112"/>
      <c r="I37" s="113"/>
      <c r="J37" s="114"/>
    </row>
  </sheetData>
  <mergeCells count="3">
    <mergeCell ref="A3:G3"/>
    <mergeCell ref="A18:J18"/>
    <mergeCell ref="C19:I19"/>
  </mergeCells>
  <dataValidations count="25">
    <dataValidation allowBlank="1" showInputMessage="1" showErrorMessage="1" prompt="Population-Table1" sqref="A2" xr:uid="{00000000-0002-0000-0100-000000000000}"/>
    <dataValidation allowBlank="1" showInputMessage="1" showErrorMessage="1" prompt="Population Growth Trends 2010-2013 Data Table Heading Population" sqref="B4" xr:uid="{00000000-0002-0000-0100-000001000000}"/>
    <dataValidation allowBlank="1" showInputMessage="1" showErrorMessage="1" prompt="Population Growth Trends 2010-2013 Data Table Heading COUNTY/CITY" sqref="A4" xr:uid="{00000000-0002-0000-0100-000002000000}"/>
    <dataValidation allowBlank="1" showInputMessage="1" showErrorMessage="1" prompt="Population Growth Trends 2010-2013 Data Table Heading Population2" sqref="C4" xr:uid="{00000000-0002-0000-0100-000003000000}"/>
    <dataValidation allowBlank="1" showInputMessage="1" showErrorMessage="1" prompt="Population Growth Trends 2010-2013 Data Table Heading Average Annual Change" sqref="F4" xr:uid="{00000000-0002-0000-0100-000004000000}"/>
    <dataValidation allowBlank="1" showInputMessage="1" showErrorMessage="1" prompt="Population Growth Trends 2010-2013" sqref="A3:G3" xr:uid="{00000000-0002-0000-0100-000005000000}"/>
    <dataValidation allowBlank="1" showInputMessage="1" showErrorMessage="1" prompt="Population - Table 1.a" sqref="A17" xr:uid="{00000000-0002-0000-0100-000006000000}"/>
    <dataValidation allowBlank="1" showInputMessage="1" showErrorMessage="1" prompt="E-8 City/Country/State Population and Housing Estimate, 2000 and 2010 " sqref="A18:J18" xr:uid="{00000000-0002-0000-0100-000007000000}"/>
    <dataValidation allowBlank="1" showInputMessage="1" showErrorMessage="1" prompt="Housing Unit " sqref="C19:I19" xr:uid="{00000000-0002-0000-0100-000008000000}"/>
    <dataValidation allowBlank="1" showInputMessage="1" showErrorMessage="1" prompt="E-8 City/County/State Population and Housing Estimates, 2000 and 2010 Data Table Heading County/City" sqref="A20" xr:uid="{00000000-0002-0000-0100-000009000000}"/>
    <dataValidation allowBlank="1" showInputMessage="1" showErrorMessage="1" prompt="E-8 City/County/State Population and Housing Estimates, 2000 and 2010 Data Table Heading Date" sqref="B20" xr:uid="{00000000-0002-0000-0100-00000A000000}"/>
    <dataValidation allowBlank="1" showInputMessage="1" showErrorMessage="1" prompt="E-8 City/County/State Population and Housing Estimates, 2000 and 2010 Data Table Heading Total" sqref="C20" xr:uid="{00000000-0002-0000-0100-00000B000000}"/>
    <dataValidation allowBlank="1" showInputMessage="1" showErrorMessage="1" prompt="E-8 City/County/State Population and Housing Estimates, 2000 and 2010 Data Table Heading Single" sqref="D20" xr:uid="{00000000-0002-0000-0100-00000C000000}"/>
    <dataValidation allowBlank="1" showInputMessage="1" showErrorMessage="1" prompt="E-8 City/County/State Population and Housing Estimates, 2000 and 2010 Data Table Heading Multiple" sqref="E20" xr:uid="{00000000-0002-0000-0100-00000D000000}"/>
    <dataValidation allowBlank="1" showInputMessage="1" showErrorMessage="1" prompt="E-8 City/County/State Population and Housing Estimates, 2000 and 2010 Data Table Heading Mobile Homes" sqref="F20" xr:uid="{00000000-0002-0000-0100-00000E000000}"/>
    <dataValidation allowBlank="1" showInputMessage="1" showErrorMessage="1" prompt="E-8 City/County/State Population and Housing Estimates, 2000 and 2010 Data Table Heading Households" sqref="G20" xr:uid="{00000000-0002-0000-0100-00000F000000}"/>
    <dataValidation allowBlank="1" showInputMessage="1" showErrorMessage="1" prompt="E-8 City/County/State Population and Housing Estimates, 2000 and 2010 Data Table Heading Vacant Units" sqref="H20" xr:uid="{00000000-0002-0000-0100-000010000000}"/>
    <dataValidation allowBlank="1" showInputMessage="1" showErrorMessage="1" prompt="E-8 City/County/State Population and Housing Estimates, 2000 and 2010 Data Table Heading Vacancy Rate" sqref="I20" xr:uid="{00000000-0002-0000-0100-000011000000}"/>
    <dataValidation allowBlank="1" showInputMessage="1" showErrorMessage="1" prompt="E-8 City/County/State Population and Housing Estimates, 2000 and 2010 Data Table Heading Person Per Household" sqref="J20" xr:uid="{00000000-0002-0000-0100-000012000000}"/>
    <dataValidation allowBlank="1" showInputMessage="1" showErrorMessage="1" prompt="Population Growth Trends 2010-2013 Data Table Heading Average Annual Change2" sqref="G4" xr:uid="{00000000-0002-0000-0100-000013000000}"/>
    <dataValidation allowBlank="1" showInputMessage="1" showErrorMessage="1" prompt="Average Annual Change Sub Heading Number" sqref="F5" xr:uid="{00000000-0002-0000-0100-000014000000}"/>
    <dataValidation allowBlank="1" showInputMessage="1" showErrorMessage="1" prompt="Average Annual2 Change Sub Heading Percent" sqref="G5" xr:uid="{00000000-0002-0000-0100-000015000000}"/>
    <dataValidation allowBlank="1" showInputMessage="1" showErrorMessage="1" prompt="Population Growth Trends 2010-2013 Data Table Heading Population3" sqref="D4" xr:uid="{00000000-0002-0000-0100-000016000000}"/>
    <dataValidation allowBlank="1" showInputMessage="1" showErrorMessage="1" prompt="Population Growth Trends 2010-2013 Data Table Heading Population4" sqref="E4" xr:uid="{00000000-0002-0000-0100-000017000000}"/>
    <dataValidation allowBlank="1" showInputMessage="1" showErrorMessage="1" prompt="This worksheet contains 2 tables - Table 1 and Table 1.a. Table 1 starts from A4 to G13. Table 1.a starts from A20 to J35 " sqref="A1" xr:uid="{00000000-0002-0000-0100-000018000000}"/>
  </dataValidations>
  <hyperlinks>
    <hyperlink ref="A15" r:id="rId1" display="State of California, Department of Finance, E-4 Population Estimates for Cities, Counties, and the State, 2011-2013, with 2010 Census Benchmark. Sacramento, California, May 2013." xr:uid="{00000000-0004-0000-0100-000000000000}"/>
    <hyperlink ref="A36" r:id="rId2" xr:uid="{00000000-0004-0000-0100-000001000000}"/>
  </hyperlinks>
  <pageMargins left="0.7" right="0.7" top="0.75" bottom="0.75" header="0.3" footer="0.3"/>
  <pageSetup scale="61" orientation="landscape" horizontalDpi="300" verticalDpi="300" r:id="rId3"/>
  <headerFooter>
    <oddHeader>&amp;LHousing Element Data Package&amp;CMendocino County and cities within&amp;R&amp;D</oddHeader>
    <oddFooter>&amp;L&amp;A&amp;C&amp;"-,Bold"HCD-Housing Policy Division&amp;RPage &amp;P</oddFooter>
  </headerFooter>
  <ignoredErrors>
    <ignoredError sqref="F5:G7" calculatedColumn="1"/>
  </ignoredErrors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50021"/>
    <pageSetUpPr fitToPage="1"/>
  </sheetPr>
  <dimension ref="A1:M23"/>
  <sheetViews>
    <sheetView topLeftCell="A5" zoomScaleNormal="100" workbookViewId="0">
      <selection activeCell="A21" sqref="A21"/>
    </sheetView>
  </sheetViews>
  <sheetFormatPr baseColWidth="10" defaultColWidth="9.1640625" defaultRowHeight="15"/>
  <cols>
    <col min="1" max="1" width="50.1640625" style="75" customWidth="1"/>
    <col min="2" max="2" width="34.1640625" style="75" customWidth="1"/>
    <col min="3" max="3" width="35.5" style="75" customWidth="1"/>
    <col min="4" max="4" width="35" style="75" customWidth="1"/>
    <col min="5" max="5" width="36.33203125" style="75" customWidth="1"/>
    <col min="6" max="6" width="31.6640625" style="75" customWidth="1"/>
    <col min="7" max="7" width="33" style="75" customWidth="1"/>
    <col min="8" max="8" width="24.83203125" style="75" customWidth="1"/>
    <col min="9" max="9" width="26.1640625" style="75" customWidth="1"/>
    <col min="10" max="10" width="25.1640625" style="75" customWidth="1"/>
    <col min="11" max="11" width="26.5" style="75" customWidth="1"/>
    <col min="12" max="12" width="23.33203125" style="75" customWidth="1"/>
    <col min="13" max="13" width="24.5" style="75" customWidth="1"/>
    <col min="14" max="16384" width="9.1640625" style="75"/>
  </cols>
  <sheetData>
    <row r="1" spans="1:13">
      <c r="A1" s="62" t="s">
        <v>909</v>
      </c>
    </row>
    <row r="2" spans="1:13" ht="17">
      <c r="A2" s="79" t="s">
        <v>44</v>
      </c>
    </row>
    <row r="3" spans="1:13" s="76" customFormat="1" ht="15.75" customHeight="1">
      <c r="A3" s="132" t="s">
        <v>4</v>
      </c>
      <c r="B3" s="133" t="s">
        <v>295</v>
      </c>
      <c r="C3" s="134" t="s">
        <v>845</v>
      </c>
      <c r="D3" s="135" t="s">
        <v>296</v>
      </c>
      <c r="E3" s="136" t="s">
        <v>865</v>
      </c>
      <c r="F3" s="133" t="s">
        <v>299</v>
      </c>
      <c r="G3" s="134" t="s">
        <v>866</v>
      </c>
      <c r="H3" s="135" t="s">
        <v>297</v>
      </c>
      <c r="I3" s="136" t="s">
        <v>867</v>
      </c>
      <c r="J3" s="133" t="s">
        <v>298</v>
      </c>
      <c r="K3" s="134" t="s">
        <v>868</v>
      </c>
      <c r="L3" s="133" t="s">
        <v>85</v>
      </c>
      <c r="M3" s="137" t="s">
        <v>869</v>
      </c>
    </row>
    <row r="4" spans="1:13" s="145" customFormat="1" ht="15.75" customHeight="1" thickBot="1">
      <c r="A4" s="138" t="s">
        <v>861</v>
      </c>
      <c r="B4" s="139" t="s">
        <v>84</v>
      </c>
      <c r="C4" s="140" t="s">
        <v>3</v>
      </c>
      <c r="D4" s="141" t="s">
        <v>84</v>
      </c>
      <c r="E4" s="142" t="s">
        <v>3</v>
      </c>
      <c r="F4" s="139" t="s">
        <v>84</v>
      </c>
      <c r="G4" s="143" t="s">
        <v>3</v>
      </c>
      <c r="H4" s="141" t="s">
        <v>84</v>
      </c>
      <c r="I4" s="142" t="s">
        <v>3</v>
      </c>
      <c r="J4" s="139" t="s">
        <v>84</v>
      </c>
      <c r="K4" s="143" t="s">
        <v>3</v>
      </c>
      <c r="L4" s="139" t="s">
        <v>84</v>
      </c>
      <c r="M4" s="144" t="s">
        <v>3</v>
      </c>
    </row>
    <row r="5" spans="1:13" ht="16">
      <c r="A5" s="146" t="s">
        <v>896</v>
      </c>
      <c r="B5" s="147">
        <v>38812</v>
      </c>
      <c r="C5" s="148">
        <v>38812</v>
      </c>
      <c r="D5" s="149">
        <v>3274</v>
      </c>
      <c r="E5" s="150">
        <v>3274</v>
      </c>
      <c r="F5" s="151">
        <v>226</v>
      </c>
      <c r="G5" s="152">
        <v>226</v>
      </c>
      <c r="H5" s="149">
        <v>6522</v>
      </c>
      <c r="I5" s="150">
        <v>6522</v>
      </c>
      <c r="J5" s="147">
        <v>2216</v>
      </c>
      <c r="K5" s="148">
        <v>2216</v>
      </c>
      <c r="L5" s="153">
        <f>B5-D5-F5-H5-J5</f>
        <v>26574</v>
      </c>
      <c r="M5" s="154">
        <f>C5-E5-G5-I5-K5</f>
        <v>26574</v>
      </c>
    </row>
    <row r="6" spans="1:13" ht="14.25" customHeight="1">
      <c r="A6" s="146" t="s">
        <v>45</v>
      </c>
      <c r="B6" s="147">
        <v>2263</v>
      </c>
      <c r="C6" s="155">
        <v>5.8000000000000003E-2</v>
      </c>
      <c r="D6" s="156">
        <v>104</v>
      </c>
      <c r="E6" s="157">
        <v>3.2000000000000001E-2</v>
      </c>
      <c r="F6" s="151">
        <v>13</v>
      </c>
      <c r="G6" s="155">
        <v>5.8000000000000003E-2</v>
      </c>
      <c r="H6" s="156">
        <v>124</v>
      </c>
      <c r="I6" s="157">
        <v>1.9E-2</v>
      </c>
      <c r="J6" s="151">
        <v>0</v>
      </c>
      <c r="K6" s="155">
        <v>0</v>
      </c>
      <c r="L6" s="153">
        <f t="shared" ref="L6:L18" si="0">B6-D6-F6-H6-J6</f>
        <v>2022</v>
      </c>
      <c r="M6" s="158">
        <f>L6/$M$5</f>
        <v>7.6089410702190108E-2</v>
      </c>
    </row>
    <row r="7" spans="1:13" ht="16">
      <c r="A7" s="146" t="s">
        <v>46</v>
      </c>
      <c r="B7" s="147">
        <v>3968</v>
      </c>
      <c r="C7" s="155">
        <v>0.10199999999999999</v>
      </c>
      <c r="D7" s="156">
        <v>434</v>
      </c>
      <c r="E7" s="157">
        <v>0.13300000000000001</v>
      </c>
      <c r="F7" s="151">
        <v>33</v>
      </c>
      <c r="G7" s="155">
        <v>0.14599999999999999</v>
      </c>
      <c r="H7" s="156">
        <v>659</v>
      </c>
      <c r="I7" s="157">
        <v>0.10100000000000001</v>
      </c>
      <c r="J7" s="151">
        <v>62</v>
      </c>
      <c r="K7" s="155">
        <v>2.8000000000000001E-2</v>
      </c>
      <c r="L7" s="153">
        <f t="shared" si="0"/>
        <v>2780</v>
      </c>
      <c r="M7" s="158">
        <f t="shared" ref="M7:M18" si="1">L7/$M$5</f>
        <v>0.10461353202378265</v>
      </c>
    </row>
    <row r="8" spans="1:13" ht="16">
      <c r="A8" s="146" t="s">
        <v>47</v>
      </c>
      <c r="B8" s="147">
        <v>2611</v>
      </c>
      <c r="C8" s="155">
        <v>6.7000000000000004E-2</v>
      </c>
      <c r="D8" s="156">
        <v>154</v>
      </c>
      <c r="E8" s="157">
        <v>4.7E-2</v>
      </c>
      <c r="F8" s="151">
        <v>9</v>
      </c>
      <c r="G8" s="155">
        <v>0.04</v>
      </c>
      <c r="H8" s="156">
        <v>465</v>
      </c>
      <c r="I8" s="157">
        <v>7.0999999999999994E-2</v>
      </c>
      <c r="J8" s="151">
        <v>212</v>
      </c>
      <c r="K8" s="155">
        <v>9.6000000000000002E-2</v>
      </c>
      <c r="L8" s="153">
        <f t="shared" si="0"/>
        <v>1771</v>
      </c>
      <c r="M8" s="158">
        <f t="shared" si="1"/>
        <v>6.6644088206517654E-2</v>
      </c>
    </row>
    <row r="9" spans="1:13" ht="16">
      <c r="A9" s="146" t="s">
        <v>48</v>
      </c>
      <c r="B9" s="151">
        <v>852</v>
      </c>
      <c r="C9" s="155">
        <v>2.1999999999999999E-2</v>
      </c>
      <c r="D9" s="156">
        <v>55</v>
      </c>
      <c r="E9" s="157">
        <v>1.7000000000000001E-2</v>
      </c>
      <c r="F9" s="151">
        <v>3</v>
      </c>
      <c r="G9" s="155">
        <v>1.2999999999999999E-2</v>
      </c>
      <c r="H9" s="156">
        <v>79</v>
      </c>
      <c r="I9" s="157">
        <v>1.2E-2</v>
      </c>
      <c r="J9" s="151">
        <v>56</v>
      </c>
      <c r="K9" s="155">
        <v>2.5000000000000001E-2</v>
      </c>
      <c r="L9" s="153">
        <f t="shared" si="0"/>
        <v>659</v>
      </c>
      <c r="M9" s="158">
        <f t="shared" si="1"/>
        <v>2.4798675397004592E-2</v>
      </c>
    </row>
    <row r="10" spans="1:13" ht="16">
      <c r="A10" s="146" t="s">
        <v>49</v>
      </c>
      <c r="B10" s="147">
        <v>5475</v>
      </c>
      <c r="C10" s="155">
        <v>0.14099999999999999</v>
      </c>
      <c r="D10" s="156">
        <v>368</v>
      </c>
      <c r="E10" s="157">
        <v>0.112</v>
      </c>
      <c r="F10" s="151">
        <v>11</v>
      </c>
      <c r="G10" s="155">
        <v>4.9000000000000002E-2</v>
      </c>
      <c r="H10" s="156">
        <v>950</v>
      </c>
      <c r="I10" s="157">
        <v>0.14599999999999999</v>
      </c>
      <c r="J10" s="151">
        <v>360</v>
      </c>
      <c r="K10" s="155">
        <v>0.16200000000000001</v>
      </c>
      <c r="L10" s="153">
        <f t="shared" si="0"/>
        <v>3786</v>
      </c>
      <c r="M10" s="158">
        <f t="shared" si="1"/>
        <v>0.14247008354030255</v>
      </c>
    </row>
    <row r="11" spans="1:13" ht="16">
      <c r="A11" s="146" t="s">
        <v>50</v>
      </c>
      <c r="B11" s="147">
        <v>1271</v>
      </c>
      <c r="C11" s="155">
        <v>3.3000000000000002E-2</v>
      </c>
      <c r="D11" s="156">
        <v>64</v>
      </c>
      <c r="E11" s="157">
        <v>0.02</v>
      </c>
      <c r="F11" s="151">
        <v>3</v>
      </c>
      <c r="G11" s="155">
        <v>1.2999999999999999E-2</v>
      </c>
      <c r="H11" s="156">
        <v>306</v>
      </c>
      <c r="I11" s="157">
        <v>4.7E-2</v>
      </c>
      <c r="J11" s="151">
        <v>49</v>
      </c>
      <c r="K11" s="155">
        <v>2.1999999999999999E-2</v>
      </c>
      <c r="L11" s="153">
        <f t="shared" si="0"/>
        <v>849</v>
      </c>
      <c r="M11" s="158">
        <f t="shared" si="1"/>
        <v>3.1948521110860238E-2</v>
      </c>
    </row>
    <row r="12" spans="1:13" ht="16">
      <c r="A12" s="146" t="s">
        <v>51</v>
      </c>
      <c r="B12" s="151">
        <v>521</v>
      </c>
      <c r="C12" s="155">
        <v>1.2999999999999999E-2</v>
      </c>
      <c r="D12" s="156">
        <v>112</v>
      </c>
      <c r="E12" s="157">
        <v>3.4000000000000002E-2</v>
      </c>
      <c r="F12" s="151">
        <v>8</v>
      </c>
      <c r="G12" s="155">
        <v>3.5000000000000003E-2</v>
      </c>
      <c r="H12" s="156">
        <v>64</v>
      </c>
      <c r="I12" s="157">
        <v>0.01</v>
      </c>
      <c r="J12" s="151">
        <v>0</v>
      </c>
      <c r="K12" s="155">
        <v>0</v>
      </c>
      <c r="L12" s="153">
        <f t="shared" si="0"/>
        <v>337</v>
      </c>
      <c r="M12" s="158">
        <f t="shared" si="1"/>
        <v>1.2681568450365019E-2</v>
      </c>
    </row>
    <row r="13" spans="1:13" ht="15" customHeight="1">
      <c r="A13" s="146" t="s">
        <v>52</v>
      </c>
      <c r="B13" s="147">
        <v>1674</v>
      </c>
      <c r="C13" s="155">
        <v>4.2999999999999997E-2</v>
      </c>
      <c r="D13" s="156">
        <v>96</v>
      </c>
      <c r="E13" s="157">
        <v>2.9000000000000001E-2</v>
      </c>
      <c r="F13" s="151">
        <v>8</v>
      </c>
      <c r="G13" s="155">
        <v>3.5000000000000003E-2</v>
      </c>
      <c r="H13" s="156">
        <v>398</v>
      </c>
      <c r="I13" s="157">
        <v>6.0999999999999999E-2</v>
      </c>
      <c r="J13" s="151">
        <v>169</v>
      </c>
      <c r="K13" s="155">
        <v>7.5999999999999998E-2</v>
      </c>
      <c r="L13" s="153">
        <f t="shared" si="0"/>
        <v>1003</v>
      </c>
      <c r="M13" s="158">
        <f t="shared" si="1"/>
        <v>3.774365921577482E-2</v>
      </c>
    </row>
    <row r="14" spans="1:13" ht="15" customHeight="1">
      <c r="A14" s="146" t="s">
        <v>53</v>
      </c>
      <c r="B14" s="147">
        <v>3684</v>
      </c>
      <c r="C14" s="155">
        <v>9.5000000000000001E-2</v>
      </c>
      <c r="D14" s="156">
        <v>266</v>
      </c>
      <c r="E14" s="157">
        <v>8.1000000000000003E-2</v>
      </c>
      <c r="F14" s="151">
        <v>17</v>
      </c>
      <c r="G14" s="155">
        <v>7.4999999999999997E-2</v>
      </c>
      <c r="H14" s="156">
        <v>416</v>
      </c>
      <c r="I14" s="157">
        <v>6.4000000000000001E-2</v>
      </c>
      <c r="J14" s="151">
        <v>194</v>
      </c>
      <c r="K14" s="155">
        <v>8.7999999999999995E-2</v>
      </c>
      <c r="L14" s="153">
        <f t="shared" si="0"/>
        <v>2791</v>
      </c>
      <c r="M14" s="158">
        <f t="shared" si="1"/>
        <v>0.10502747045984798</v>
      </c>
    </row>
    <row r="15" spans="1:13" ht="14.25" customHeight="1">
      <c r="A15" s="146" t="s">
        <v>54</v>
      </c>
      <c r="B15" s="147">
        <v>7959</v>
      </c>
      <c r="C15" s="155">
        <v>0.20499999999999999</v>
      </c>
      <c r="D15" s="156">
        <v>621</v>
      </c>
      <c r="E15" s="157">
        <v>0.19</v>
      </c>
      <c r="F15" s="151">
        <v>44</v>
      </c>
      <c r="G15" s="155">
        <v>0.19500000000000001</v>
      </c>
      <c r="H15" s="149">
        <v>1621</v>
      </c>
      <c r="I15" s="157">
        <v>0.249</v>
      </c>
      <c r="J15" s="151">
        <v>701</v>
      </c>
      <c r="K15" s="155">
        <v>0.316</v>
      </c>
      <c r="L15" s="153">
        <f t="shared" si="0"/>
        <v>4972</v>
      </c>
      <c r="M15" s="158">
        <f t="shared" si="1"/>
        <v>0.18710017310152782</v>
      </c>
    </row>
    <row r="16" spans="1:13" ht="13.5" customHeight="1">
      <c r="A16" s="146" t="s">
        <v>55</v>
      </c>
      <c r="B16" s="147">
        <v>3931</v>
      </c>
      <c r="C16" s="155">
        <v>0.10100000000000001</v>
      </c>
      <c r="D16" s="156">
        <v>741</v>
      </c>
      <c r="E16" s="157">
        <v>0.22600000000000001</v>
      </c>
      <c r="F16" s="151">
        <v>59</v>
      </c>
      <c r="G16" s="155">
        <v>0.26100000000000001</v>
      </c>
      <c r="H16" s="156">
        <v>519</v>
      </c>
      <c r="I16" s="157">
        <v>0.08</v>
      </c>
      <c r="J16" s="151">
        <v>237</v>
      </c>
      <c r="K16" s="155">
        <v>0.107</v>
      </c>
      <c r="L16" s="153">
        <f t="shared" si="0"/>
        <v>2375</v>
      </c>
      <c r="M16" s="158">
        <f t="shared" si="1"/>
        <v>8.9373071423195602E-2</v>
      </c>
    </row>
    <row r="17" spans="1:13" ht="16">
      <c r="A17" s="146" t="s">
        <v>56</v>
      </c>
      <c r="B17" s="147">
        <v>2168</v>
      </c>
      <c r="C17" s="155">
        <v>5.6000000000000001E-2</v>
      </c>
      <c r="D17" s="156">
        <v>148</v>
      </c>
      <c r="E17" s="157">
        <v>4.4999999999999998E-2</v>
      </c>
      <c r="F17" s="151">
        <v>12</v>
      </c>
      <c r="G17" s="155">
        <v>5.2999999999999999E-2</v>
      </c>
      <c r="H17" s="156">
        <v>389</v>
      </c>
      <c r="I17" s="157">
        <v>0.06</v>
      </c>
      <c r="J17" s="151">
        <v>58</v>
      </c>
      <c r="K17" s="155">
        <v>2.5999999999999999E-2</v>
      </c>
      <c r="L17" s="153">
        <f t="shared" si="0"/>
        <v>1561</v>
      </c>
      <c r="M17" s="158">
        <f t="shared" si="1"/>
        <v>5.8741627154361403E-2</v>
      </c>
    </row>
    <row r="18" spans="1:13" ht="17" thickBot="1">
      <c r="A18" s="146" t="s">
        <v>57</v>
      </c>
      <c r="B18" s="159">
        <v>2435</v>
      </c>
      <c r="C18" s="160">
        <v>6.3E-2</v>
      </c>
      <c r="D18" s="161">
        <v>111</v>
      </c>
      <c r="E18" s="162">
        <v>3.4000000000000002E-2</v>
      </c>
      <c r="F18" s="163">
        <v>6</v>
      </c>
      <c r="G18" s="160">
        <v>2.7E-2</v>
      </c>
      <c r="H18" s="161">
        <v>532</v>
      </c>
      <c r="I18" s="162">
        <v>8.2000000000000003E-2</v>
      </c>
      <c r="J18" s="163">
        <v>118</v>
      </c>
      <c r="K18" s="160">
        <v>5.2999999999999999E-2</v>
      </c>
      <c r="L18" s="164">
        <f t="shared" si="0"/>
        <v>1668</v>
      </c>
      <c r="M18" s="165">
        <f t="shared" si="1"/>
        <v>6.2768119214269585E-2</v>
      </c>
    </row>
    <row r="19" spans="1:13" ht="16" thickBot="1">
      <c r="A19" s="577" t="s">
        <v>910</v>
      </c>
    </row>
    <row r="21" spans="1:13" ht="16">
      <c r="A21" s="317" t="s">
        <v>279</v>
      </c>
    </row>
    <row r="22" spans="1:13">
      <c r="A22" s="131" t="s">
        <v>287</v>
      </c>
    </row>
    <row r="23" spans="1:13">
      <c r="A23" s="75" t="s">
        <v>840</v>
      </c>
    </row>
  </sheetData>
  <dataValidations count="27">
    <dataValidation allowBlank="1" showInputMessage="1" showErrorMessage="1" prompt="Employment  - Table 2" sqref="A2" xr:uid="{00000000-0002-0000-0200-000000000000}"/>
    <dataValidation allowBlank="1" showInputMessage="1" showErrorMessage="1" prompt="Employment Data Table Heading Employment By Industry" sqref="A3" xr:uid="{00000000-0002-0000-0200-000001000000}"/>
    <dataValidation allowBlank="1" showInputMessage="1" showErrorMessage="1" prompt="Employement Data Table Heading Mendocino County, California" sqref="B3" xr:uid="{00000000-0002-0000-0200-000002000000}"/>
    <dataValidation allowBlank="1" showInputMessage="1" showErrorMessage="1" prompt="Employement Data Table Heading Mendocino County, California2" sqref="C3" xr:uid="{00000000-0002-0000-0200-000003000000}"/>
    <dataValidation allowBlank="1" showInputMessage="1" showErrorMessage="1" prompt="Employement Data Table Heading Fort Bragg City city, California2" sqref="E3" xr:uid="{00000000-0002-0000-0200-000004000000}"/>
    <dataValidation allowBlank="1" showInputMessage="1" showErrorMessage="1" prompt="Employement Data Table Heading Point Arena City, California" sqref="F3" xr:uid="{00000000-0002-0000-0200-000005000000}"/>
    <dataValidation allowBlank="1" showInputMessage="1" showErrorMessage="1" prompt="Employement Data Table Heading Ukiah city, California" sqref="H3" xr:uid="{00000000-0002-0000-0200-000006000000}"/>
    <dataValidation allowBlank="1" showInputMessage="1" showErrorMessage="1" prompt="Employement Data Table Heading Ukiah city, California4" sqref="I3" xr:uid="{00000000-0002-0000-0200-000007000000}"/>
    <dataValidation allowBlank="1" showInputMessage="1" showErrorMessage="1" prompt="Employement Data Table Heading Willits city, California" sqref="J3" xr:uid="{00000000-0002-0000-0200-000008000000}"/>
    <dataValidation allowBlank="1" showInputMessage="1" showErrorMessage="1" prompt="Employement Data Table Heading Unicorporated area." sqref="L3" xr:uid="{00000000-0002-0000-0200-000009000000}"/>
    <dataValidation allowBlank="1" showInputMessage="1" showErrorMessage="1" prompt="Mendocino County, California Sub Heading Estimate" sqref="B4" xr:uid="{00000000-0002-0000-0200-00000A000000}"/>
    <dataValidation allowBlank="1" showInputMessage="1" showErrorMessage="1" prompt="Fort Bragg City city, California Sub Heading Estimate" sqref="D4" xr:uid="{00000000-0002-0000-0200-00000B000000}"/>
    <dataValidation allowBlank="1" showInputMessage="1" showErrorMessage="1" prompt="Fort Bragg City city, California2 Sub Heading Percent." sqref="E4" xr:uid="{00000000-0002-0000-0200-00000C000000}"/>
    <dataValidation allowBlank="1" showInputMessage="1" showErrorMessage="1" prompt="Point Arena City, California Sub Heading Estimate" sqref="F4" xr:uid="{00000000-0002-0000-0200-00000D000000}"/>
    <dataValidation allowBlank="1" showInputMessage="1" showErrorMessage="1" prompt="Point Arena City, California3 Sub Heading Percent" sqref="G4" xr:uid="{00000000-0002-0000-0200-00000E000000}"/>
    <dataValidation allowBlank="1" showInputMessage="1" showErrorMessage="1" prompt="Ukiah city, California Sub Heading Estimate" sqref="H4" xr:uid="{00000000-0002-0000-0200-00000F000000}"/>
    <dataValidation allowBlank="1" showInputMessage="1" showErrorMessage="1" prompt="Ukiah city, California4 Sub Heading Percent" sqref="I4" xr:uid="{00000000-0002-0000-0200-000010000000}"/>
    <dataValidation allowBlank="1" showInputMessage="1" showErrorMessage="1" prompt="Willits city, California Sub Heading Estimate" sqref="J4" xr:uid="{00000000-0002-0000-0200-000011000000}"/>
    <dataValidation allowBlank="1" showInputMessage="1" showErrorMessage="1" prompt="Willits city, California5 Sub Heading Percent." sqref="K4" xr:uid="{00000000-0002-0000-0200-000012000000}"/>
    <dataValidation allowBlank="1" showInputMessage="1" showErrorMessage="1" prompt="Unicorporated area6 Sub Heading Estimate" sqref="L4" xr:uid="{00000000-0002-0000-0200-000013000000}"/>
    <dataValidation allowBlank="1" showInputMessage="1" showErrorMessage="1" prompt="Unicorporated area6 Sub Heading Percent" sqref="M4" xr:uid="{00000000-0002-0000-0200-000014000000}"/>
    <dataValidation allowBlank="1" showInputMessage="1" showErrorMessage="1" prompt="Employement Data Table Heading Point Arena City, California3" sqref="G3" xr:uid="{00000000-0002-0000-0200-000015000000}"/>
    <dataValidation allowBlank="1" showInputMessage="1" showErrorMessage="1" prompt="Employement Data Table Heading Willits city, California5" sqref="K3" xr:uid="{00000000-0002-0000-0200-000016000000}"/>
    <dataValidation allowBlank="1" showInputMessage="1" showErrorMessage="1" prompt="Employement Data Table Heading Unicorporated area6" sqref="M3" xr:uid="{00000000-0002-0000-0200-000017000000}"/>
    <dataValidation allowBlank="1" showInputMessage="1" showErrorMessage="1" prompt="Mendocino County, California2 Sub Heading Percent" sqref="C4" xr:uid="{00000000-0002-0000-0200-000018000000}"/>
    <dataValidation allowBlank="1" showInputMessage="1" showErrorMessage="1" prompt="Employement Data Table Heading Fort Bragg City city, California" sqref="D3" xr:uid="{00000000-0002-0000-0200-000019000000}"/>
    <dataValidation allowBlank="1" showInputMessage="1" showErrorMessage="1" prompt="This worksheet contains 1 tables -  Table 2 starts from A3 to M18." sqref="A1" xr:uid="{00000000-0002-0000-0200-00001A000000}"/>
  </dataValidations>
  <hyperlinks>
    <hyperlink ref="A22" r:id="rId1" xr:uid="{00000000-0004-0000-0200-000000000000}"/>
  </hyperlinks>
  <pageMargins left="0.7" right="0.7" top="0.75" bottom="0.75" header="0.3" footer="0.3"/>
  <pageSetup scale="27" fitToHeight="0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ignoredErrors>
    <ignoredError sqref="L4:M4 L5:L18 M5" calculatedColumn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Q26"/>
  <sheetViews>
    <sheetView topLeftCell="A9" zoomScaleNormal="100" zoomScaleSheetLayoutView="100" workbookViewId="0">
      <selection activeCell="A26" sqref="A26"/>
    </sheetView>
  </sheetViews>
  <sheetFormatPr baseColWidth="10" defaultColWidth="9.1640625" defaultRowHeight="15"/>
  <cols>
    <col min="1" max="1" width="15.6640625" style="64" customWidth="1"/>
    <col min="2" max="2" width="31" style="64" customWidth="1"/>
    <col min="3" max="3" width="20.6640625" style="64" bestFit="1" customWidth="1"/>
    <col min="4" max="4" width="40.1640625" style="64" customWidth="1"/>
    <col min="5" max="5" width="19.6640625" style="64" hidden="1" customWidth="1"/>
    <col min="6" max="6" width="34.33203125" style="64" bestFit="1" customWidth="1"/>
    <col min="7" max="7" width="36.5" style="64" customWidth="1"/>
    <col min="8" max="8" width="29" style="64" customWidth="1"/>
    <col min="9" max="9" width="29.5" style="168" customWidth="1"/>
    <col min="10" max="10" width="29.33203125" style="64" customWidth="1"/>
    <col min="11" max="16384" width="9.1640625" style="64"/>
  </cols>
  <sheetData>
    <row r="1" spans="1:10" ht="15" customHeight="1">
      <c r="A1" s="167" t="s">
        <v>897</v>
      </c>
    </row>
    <row r="2" spans="1:10" ht="17">
      <c r="A2" s="578" t="s">
        <v>86</v>
      </c>
    </row>
    <row r="3" spans="1:10" ht="35.25" customHeight="1">
      <c r="A3" s="662" t="s">
        <v>107</v>
      </c>
      <c r="B3" s="663"/>
      <c r="C3" s="663"/>
      <c r="D3" s="663"/>
      <c r="E3" s="664"/>
      <c r="F3" s="664"/>
      <c r="G3" s="664"/>
      <c r="H3" s="664"/>
      <c r="I3" s="664"/>
      <c r="J3" s="664"/>
    </row>
    <row r="4" spans="1:10" s="76" customFormat="1" ht="16.5" customHeight="1">
      <c r="A4" s="210" t="s">
        <v>860</v>
      </c>
      <c r="B4" s="210" t="s">
        <v>898</v>
      </c>
      <c r="C4" s="210" t="s">
        <v>899</v>
      </c>
      <c r="D4" s="211" t="s">
        <v>295</v>
      </c>
      <c r="E4" s="211" t="s">
        <v>870</v>
      </c>
      <c r="F4" s="211" t="s">
        <v>300</v>
      </c>
      <c r="G4" s="211" t="s">
        <v>299</v>
      </c>
      <c r="H4" s="211" t="s">
        <v>301</v>
      </c>
      <c r="I4" s="211" t="s">
        <v>302</v>
      </c>
      <c r="J4" s="212" t="s">
        <v>105</v>
      </c>
    </row>
    <row r="5" spans="1:10" s="76" customFormat="1" ht="16.5" customHeight="1">
      <c r="A5" s="210" t="s">
        <v>911</v>
      </c>
      <c r="B5" s="210" t="s">
        <v>911</v>
      </c>
      <c r="C5" s="210" t="s">
        <v>911</v>
      </c>
      <c r="D5" s="211" t="s">
        <v>84</v>
      </c>
      <c r="E5" s="211"/>
      <c r="F5" s="211" t="s">
        <v>84</v>
      </c>
      <c r="G5" s="211" t="s">
        <v>84</v>
      </c>
      <c r="H5" s="211" t="s">
        <v>84</v>
      </c>
      <c r="I5" s="211" t="s">
        <v>84</v>
      </c>
      <c r="J5" s="213" t="s">
        <v>106</v>
      </c>
    </row>
    <row r="6" spans="1:10" ht="15" customHeight="1">
      <c r="A6" s="169" t="s">
        <v>88</v>
      </c>
      <c r="B6" s="579" t="s">
        <v>842</v>
      </c>
      <c r="C6" s="579" t="s">
        <v>842</v>
      </c>
      <c r="D6" s="170">
        <v>34102</v>
      </c>
      <c r="E6" s="171"/>
      <c r="F6" s="172">
        <v>73</v>
      </c>
      <c r="G6" s="172">
        <v>174</v>
      </c>
      <c r="H6" s="173">
        <v>6160</v>
      </c>
      <c r="I6" s="174">
        <v>2005</v>
      </c>
      <c r="J6" s="175">
        <f t="shared" ref="J6:J18" si="0">D6-F6-G6-H6-I6</f>
        <v>25690</v>
      </c>
    </row>
    <row r="7" spans="1:10" ht="15" customHeight="1">
      <c r="A7" s="169" t="s">
        <v>89</v>
      </c>
      <c r="B7" s="579" t="s">
        <v>842</v>
      </c>
      <c r="C7" s="579" t="s">
        <v>842</v>
      </c>
      <c r="D7" s="170">
        <v>21020</v>
      </c>
      <c r="E7" s="171"/>
      <c r="F7" s="172">
        <v>41</v>
      </c>
      <c r="G7" s="172">
        <v>75</v>
      </c>
      <c r="H7" s="173">
        <v>2650</v>
      </c>
      <c r="I7" s="176">
        <v>1007</v>
      </c>
      <c r="J7" s="177">
        <f t="shared" si="0"/>
        <v>17247</v>
      </c>
    </row>
    <row r="8" spans="1:10" ht="15" customHeight="1">
      <c r="A8" s="169" t="s">
        <v>91</v>
      </c>
      <c r="B8" s="579" t="s">
        <v>842</v>
      </c>
      <c r="C8" s="579" t="s">
        <v>842</v>
      </c>
      <c r="D8" s="170">
        <v>15599</v>
      </c>
      <c r="E8" s="171"/>
      <c r="F8" s="172">
        <v>37</v>
      </c>
      <c r="G8" s="172">
        <v>57</v>
      </c>
      <c r="H8" s="173">
        <v>1972</v>
      </c>
      <c r="I8" s="178">
        <v>664</v>
      </c>
      <c r="J8" s="177">
        <f t="shared" si="0"/>
        <v>12869</v>
      </c>
    </row>
    <row r="9" spans="1:10" ht="15" customHeight="1">
      <c r="A9" s="169" t="s">
        <v>92</v>
      </c>
      <c r="B9" s="579" t="s">
        <v>842</v>
      </c>
      <c r="C9" s="579" t="s">
        <v>842</v>
      </c>
      <c r="D9" s="170">
        <v>4653</v>
      </c>
      <c r="E9" s="171"/>
      <c r="F9" s="172">
        <v>4</v>
      </c>
      <c r="G9" s="172">
        <v>9</v>
      </c>
      <c r="H9" s="172">
        <v>576</v>
      </c>
      <c r="I9" s="178">
        <v>343</v>
      </c>
      <c r="J9" s="177">
        <f t="shared" si="0"/>
        <v>3721</v>
      </c>
    </row>
    <row r="10" spans="1:10" ht="15" customHeight="1">
      <c r="A10" s="169" t="s">
        <v>94</v>
      </c>
      <c r="B10" s="579" t="s">
        <v>842</v>
      </c>
      <c r="C10" s="579" t="s">
        <v>842</v>
      </c>
      <c r="D10" s="179">
        <v>575</v>
      </c>
      <c r="E10" s="171"/>
      <c r="F10" s="172">
        <v>0</v>
      </c>
      <c r="G10" s="172">
        <v>9</v>
      </c>
      <c r="H10" s="172">
        <v>102</v>
      </c>
      <c r="I10" s="178">
        <v>0</v>
      </c>
      <c r="J10" s="177">
        <f t="shared" si="0"/>
        <v>464</v>
      </c>
    </row>
    <row r="11" spans="1:10" ht="15" customHeight="1">
      <c r="A11" s="169" t="s">
        <v>95</v>
      </c>
      <c r="B11" s="579" t="s">
        <v>842</v>
      </c>
      <c r="C11" s="579" t="s">
        <v>842</v>
      </c>
      <c r="D11" s="179">
        <v>137</v>
      </c>
      <c r="E11" s="171"/>
      <c r="F11" s="172">
        <v>0</v>
      </c>
      <c r="G11" s="172">
        <v>0</v>
      </c>
      <c r="H11" s="172">
        <v>0</v>
      </c>
      <c r="I11" s="178">
        <v>0</v>
      </c>
      <c r="J11" s="177">
        <f t="shared" si="0"/>
        <v>137</v>
      </c>
    </row>
    <row r="12" spans="1:10" ht="15" customHeight="1">
      <c r="A12" s="169" t="s">
        <v>96</v>
      </c>
      <c r="B12" s="579" t="s">
        <v>842</v>
      </c>
      <c r="C12" s="579" t="s">
        <v>842</v>
      </c>
      <c r="D12" s="179">
        <v>56</v>
      </c>
      <c r="E12" s="171"/>
      <c r="F12" s="172">
        <v>0</v>
      </c>
      <c r="G12" s="172">
        <v>0</v>
      </c>
      <c r="H12" s="172">
        <v>0</v>
      </c>
      <c r="I12" s="178">
        <v>0</v>
      </c>
      <c r="J12" s="177">
        <f t="shared" si="0"/>
        <v>56</v>
      </c>
    </row>
    <row r="13" spans="1:10" ht="15" customHeight="1">
      <c r="A13" s="169" t="s">
        <v>97</v>
      </c>
      <c r="B13" s="579" t="s">
        <v>842</v>
      </c>
      <c r="C13" s="579" t="s">
        <v>842</v>
      </c>
      <c r="D13" s="170">
        <v>13082</v>
      </c>
      <c r="E13" s="171"/>
      <c r="F13" s="172">
        <v>32</v>
      </c>
      <c r="G13" s="172">
        <v>99</v>
      </c>
      <c r="H13" s="173">
        <v>3510</v>
      </c>
      <c r="I13" s="178">
        <v>998</v>
      </c>
      <c r="J13" s="177">
        <f t="shared" si="0"/>
        <v>8443</v>
      </c>
    </row>
    <row r="14" spans="1:10" ht="15" customHeight="1">
      <c r="A14" s="169" t="s">
        <v>91</v>
      </c>
      <c r="B14" s="579" t="s">
        <v>842</v>
      </c>
      <c r="C14" s="579" t="s">
        <v>842</v>
      </c>
      <c r="D14" s="170">
        <v>7192</v>
      </c>
      <c r="E14" s="171"/>
      <c r="F14" s="172">
        <v>18</v>
      </c>
      <c r="G14" s="172">
        <v>43</v>
      </c>
      <c r="H14" s="173">
        <v>2041</v>
      </c>
      <c r="I14" s="178">
        <v>642</v>
      </c>
      <c r="J14" s="177">
        <f t="shared" si="0"/>
        <v>4448</v>
      </c>
    </row>
    <row r="15" spans="1:10" ht="15" customHeight="1">
      <c r="A15" s="169" t="s">
        <v>92</v>
      </c>
      <c r="B15" s="579" t="s">
        <v>842</v>
      </c>
      <c r="C15" s="579" t="s">
        <v>842</v>
      </c>
      <c r="D15" s="170">
        <v>4992</v>
      </c>
      <c r="E15" s="171"/>
      <c r="F15" s="172">
        <v>14</v>
      </c>
      <c r="G15" s="172">
        <v>47</v>
      </c>
      <c r="H15" s="173">
        <v>1305</v>
      </c>
      <c r="I15" s="178">
        <v>332</v>
      </c>
      <c r="J15" s="177">
        <f t="shared" si="0"/>
        <v>3294</v>
      </c>
    </row>
    <row r="16" spans="1:10" ht="15" customHeight="1">
      <c r="A16" s="169" t="s">
        <v>94</v>
      </c>
      <c r="B16" s="579" t="s">
        <v>842</v>
      </c>
      <c r="C16" s="579" t="s">
        <v>842</v>
      </c>
      <c r="D16" s="179">
        <v>579</v>
      </c>
      <c r="E16" s="171"/>
      <c r="F16" s="172">
        <v>0</v>
      </c>
      <c r="G16" s="172">
        <v>9</v>
      </c>
      <c r="H16" s="172">
        <v>102</v>
      </c>
      <c r="I16" s="178">
        <v>24</v>
      </c>
      <c r="J16" s="177">
        <f t="shared" si="0"/>
        <v>444</v>
      </c>
    </row>
    <row r="17" spans="1:17" ht="15" customHeight="1">
      <c r="A17" s="169" t="s">
        <v>95</v>
      </c>
      <c r="B17" s="579" t="s">
        <v>842</v>
      </c>
      <c r="C17" s="579" t="s">
        <v>842</v>
      </c>
      <c r="D17" s="179">
        <v>263</v>
      </c>
      <c r="E17" s="171"/>
      <c r="F17" s="172">
        <v>0</v>
      </c>
      <c r="G17" s="172">
        <v>0</v>
      </c>
      <c r="H17" s="172">
        <v>25</v>
      </c>
      <c r="I17" s="178">
        <v>0</v>
      </c>
      <c r="J17" s="177">
        <f t="shared" si="0"/>
        <v>238</v>
      </c>
    </row>
    <row r="18" spans="1:17" ht="15" customHeight="1" thickBot="1">
      <c r="A18" s="180" t="s">
        <v>96</v>
      </c>
      <c r="B18" s="579" t="s">
        <v>842</v>
      </c>
      <c r="C18" s="579" t="s">
        <v>842</v>
      </c>
      <c r="D18" s="181">
        <v>56</v>
      </c>
      <c r="E18" s="182"/>
      <c r="F18" s="183">
        <v>0</v>
      </c>
      <c r="G18" s="183">
        <v>0</v>
      </c>
      <c r="H18" s="183">
        <v>37</v>
      </c>
      <c r="I18" s="184">
        <v>0</v>
      </c>
      <c r="J18" s="175">
        <f t="shared" si="0"/>
        <v>19</v>
      </c>
    </row>
    <row r="19" spans="1:17" ht="15" customHeight="1">
      <c r="A19" s="185" t="s">
        <v>100</v>
      </c>
      <c r="B19" s="186" t="s">
        <v>101</v>
      </c>
      <c r="C19" s="186" t="s">
        <v>110</v>
      </c>
      <c r="D19" s="187">
        <f>(D10+D11+D12)</f>
        <v>768</v>
      </c>
      <c r="E19" s="187">
        <f t="shared" ref="E19:J19" si="1">(E10+E11+E12)</f>
        <v>0</v>
      </c>
      <c r="F19" s="187">
        <f t="shared" si="1"/>
        <v>0</v>
      </c>
      <c r="G19" s="187">
        <f t="shared" si="1"/>
        <v>9</v>
      </c>
      <c r="H19" s="187">
        <f t="shared" si="1"/>
        <v>102</v>
      </c>
      <c r="I19" s="187">
        <f t="shared" si="1"/>
        <v>0</v>
      </c>
      <c r="J19" s="188">
        <f t="shared" si="1"/>
        <v>657</v>
      </c>
    </row>
    <row r="20" spans="1:17" ht="15" customHeight="1">
      <c r="A20" s="189" t="s">
        <v>102</v>
      </c>
      <c r="B20" s="190" t="s">
        <v>101</v>
      </c>
      <c r="C20" s="190" t="s">
        <v>110</v>
      </c>
      <c r="D20" s="175">
        <f>(D16+D17+D18)</f>
        <v>898</v>
      </c>
      <c r="E20" s="175">
        <f t="shared" ref="E20:I20" si="2">(E16+E17+E18)</f>
        <v>0</v>
      </c>
      <c r="F20" s="175">
        <f t="shared" si="2"/>
        <v>0</v>
      </c>
      <c r="G20" s="175">
        <f t="shared" si="2"/>
        <v>9</v>
      </c>
      <c r="H20" s="175">
        <f t="shared" si="2"/>
        <v>164</v>
      </c>
      <c r="I20" s="191">
        <f t="shared" si="2"/>
        <v>24</v>
      </c>
      <c r="J20" s="192">
        <f>(J16+J17+J18)</f>
        <v>701</v>
      </c>
    </row>
    <row r="21" spans="1:17" ht="15" customHeight="1" thickBot="1">
      <c r="A21" s="193" t="s">
        <v>103</v>
      </c>
      <c r="B21" s="194"/>
      <c r="C21" s="195" t="s">
        <v>110</v>
      </c>
      <c r="D21" s="196">
        <f>D19+D20</f>
        <v>1666</v>
      </c>
      <c r="E21" s="196">
        <f t="shared" ref="E21:J21" si="3">E19+E20</f>
        <v>0</v>
      </c>
      <c r="F21" s="196">
        <f t="shared" si="3"/>
        <v>0</v>
      </c>
      <c r="G21" s="196">
        <f t="shared" si="3"/>
        <v>18</v>
      </c>
      <c r="H21" s="196">
        <f t="shared" si="3"/>
        <v>266</v>
      </c>
      <c r="I21" s="196">
        <f t="shared" si="3"/>
        <v>24</v>
      </c>
      <c r="J21" s="197">
        <f t="shared" si="3"/>
        <v>1358</v>
      </c>
      <c r="Q21" s="63"/>
    </row>
    <row r="22" spans="1:17" ht="15" customHeight="1">
      <c r="A22" s="198" t="s">
        <v>100</v>
      </c>
      <c r="B22" s="199" t="s">
        <v>108</v>
      </c>
      <c r="C22" s="199" t="s">
        <v>109</v>
      </c>
      <c r="D22" s="200">
        <f>(D11+D12)</f>
        <v>193</v>
      </c>
      <c r="E22" s="200">
        <f t="shared" ref="E22:J22" si="4">(E11+E12)</f>
        <v>0</v>
      </c>
      <c r="F22" s="200">
        <f t="shared" si="4"/>
        <v>0</v>
      </c>
      <c r="G22" s="200">
        <f t="shared" si="4"/>
        <v>0</v>
      </c>
      <c r="H22" s="200">
        <f t="shared" si="4"/>
        <v>0</v>
      </c>
      <c r="I22" s="201">
        <f t="shared" si="4"/>
        <v>0</v>
      </c>
      <c r="J22" s="202">
        <f t="shared" si="4"/>
        <v>193</v>
      </c>
    </row>
    <row r="23" spans="1:17" ht="15" customHeight="1">
      <c r="A23" s="203" t="s">
        <v>102</v>
      </c>
      <c r="B23" s="204" t="s">
        <v>108</v>
      </c>
      <c r="C23" s="204" t="s">
        <v>109</v>
      </c>
      <c r="D23" s="177">
        <f>(D17+D18)</f>
        <v>319</v>
      </c>
      <c r="E23" s="177">
        <f t="shared" ref="E23:J23" si="5">(E17+E18)</f>
        <v>0</v>
      </c>
      <c r="F23" s="177">
        <f t="shared" si="5"/>
        <v>0</v>
      </c>
      <c r="G23" s="177">
        <f t="shared" si="5"/>
        <v>0</v>
      </c>
      <c r="H23" s="177">
        <f t="shared" si="5"/>
        <v>62</v>
      </c>
      <c r="I23" s="177">
        <f t="shared" si="5"/>
        <v>0</v>
      </c>
      <c r="J23" s="205">
        <f t="shared" si="5"/>
        <v>257</v>
      </c>
    </row>
    <row r="24" spans="1:17" ht="15" customHeight="1" thickBot="1">
      <c r="A24" s="193" t="s">
        <v>111</v>
      </c>
      <c r="B24" s="194"/>
      <c r="C24" s="195" t="s">
        <v>109</v>
      </c>
      <c r="D24" s="206">
        <f>D22+D23</f>
        <v>512</v>
      </c>
      <c r="E24" s="206">
        <f t="shared" ref="E24" si="6">E22+E23</f>
        <v>0</v>
      </c>
      <c r="F24" s="206">
        <f t="shared" ref="F24" si="7">F22+F23</f>
        <v>0</v>
      </c>
      <c r="G24" s="206">
        <f t="shared" ref="G24" si="8">G22+G23</f>
        <v>0</v>
      </c>
      <c r="H24" s="206">
        <f t="shared" ref="H24" si="9">H22+H23</f>
        <v>62</v>
      </c>
      <c r="I24" s="206">
        <f t="shared" ref="I24" si="10">I22+I23</f>
        <v>0</v>
      </c>
      <c r="J24" s="207">
        <f t="shared" ref="J24" si="11">J22+J23</f>
        <v>450</v>
      </c>
    </row>
    <row r="25" spans="1:17" s="2" customFormat="1" ht="15" customHeight="1">
      <c r="A25" s="208" t="s">
        <v>104</v>
      </c>
      <c r="B25" s="72"/>
      <c r="C25" s="72"/>
      <c r="D25" s="72"/>
      <c r="E25" s="72"/>
      <c r="F25" s="72"/>
      <c r="G25" s="72"/>
      <c r="H25" s="72"/>
      <c r="I25" s="73"/>
      <c r="J25" s="74"/>
    </row>
    <row r="26" spans="1:17" ht="15" customHeight="1">
      <c r="A26" s="64" t="s">
        <v>840</v>
      </c>
    </row>
  </sheetData>
  <mergeCells count="1">
    <mergeCell ref="A3:J3"/>
  </mergeCells>
  <dataValidations count="16">
    <dataValidation allowBlank="1" showInputMessage="1" showErrorMessage="1" prompt="Overcrowding - Table 3" sqref="A2" xr:uid="{00000000-0002-0000-0300-000000000000}"/>
    <dataValidation allowBlank="1" showInputMessage="1" showErrorMessage="1" prompt="Overcrowded Household (2011) " sqref="A3:J3" xr:uid="{00000000-0002-0000-0300-000001000000}"/>
    <dataValidation allowBlank="1" showInputMessage="1" showErrorMessage="1" prompt="Overcrowded Household (2011) Data Table Heading Mendocino County, California" sqref="D4:E4" xr:uid="{00000000-0002-0000-0300-000002000000}"/>
    <dataValidation allowBlank="1" showInputMessage="1" showErrorMessage="1" prompt="Overcrowded Household (2011) Data Table Heading Fort Bragg City, California" sqref="F4" xr:uid="{00000000-0002-0000-0300-000003000000}"/>
    <dataValidation allowBlank="1" showInputMessage="1" showErrorMessage="1" prompt="Overcrowded Household (2011) Data Table Heading Point Arena City, California" sqref="G4" xr:uid="{00000000-0002-0000-0300-000004000000}"/>
    <dataValidation allowBlank="1" showInputMessage="1" showErrorMessage="1" prompt="Overcrowded Household (2011) Data Table Heading Ukiah City, California" sqref="H4" xr:uid="{00000000-0002-0000-0300-000005000000}"/>
    <dataValidation allowBlank="1" showInputMessage="1" showErrorMessage="1" prompt="Overcrowded Household (2011) Data Table Heading Willits City,California" sqref="I4" xr:uid="{00000000-0002-0000-0300-000006000000}"/>
    <dataValidation allowBlank="1" showInputMessage="1" showErrorMessage="1" prompt="Overcrowded Household (2011) Data Table Heading Unincorporated Area" sqref="J4" xr:uid="{00000000-0002-0000-0300-000007000000}"/>
    <dataValidation allowBlank="1" showInputMessage="1" showErrorMessage="1" prompt=" Data Table Heading Mendocino County, California Sub Heading Estimate" sqref="E5" xr:uid="{00000000-0002-0000-0300-000008000000}"/>
    <dataValidation allowBlank="1" showInputMessage="1" showErrorMessage="1" prompt="Fort Bragg City, California Sub Heading Estimate" sqref="F5" xr:uid="{00000000-0002-0000-0300-000009000000}"/>
    <dataValidation allowBlank="1" showInputMessage="1" showErrorMessage="1" prompt="Point Arena City, California Sub Heading Estimate" sqref="G5" xr:uid="{00000000-0002-0000-0300-00000A000000}"/>
    <dataValidation allowBlank="1" showInputMessage="1" showErrorMessage="1" prompt="Ukiah City, California Sub Heading Estimate" sqref="H5" xr:uid="{00000000-0002-0000-0300-00000B000000}"/>
    <dataValidation allowBlank="1" showInputMessage="1" showErrorMessage="1" prompt="Willits City,California Sub Heading Estimate" sqref="I5" xr:uid="{00000000-0002-0000-0300-00000C000000}"/>
    <dataValidation allowBlank="1" showInputMessage="1" showErrorMessage="1" prompt="Unincorporated Area Sub Heading County-sum of cities" sqref="J5" xr:uid="{00000000-0002-0000-0300-00000D000000}"/>
    <dataValidation allowBlank="1" showInputMessage="1" showErrorMessage="1" prompt="This worksheet contains 1 tables - Table 3 starts from A4 to J24" sqref="A1" xr:uid="{00000000-0002-0000-0300-00000E000000}"/>
    <dataValidation allowBlank="1" showInputMessage="1" showErrorMessage="1" prompt="Mendocino County, California Sub Heading Estimate" sqref="D5" xr:uid="{00000000-0002-0000-0300-00000F000000}"/>
  </dataValidations>
  <hyperlinks>
    <hyperlink ref="A25" r:id="rId1" xr:uid="{00000000-0004-0000-0300-000000000000}"/>
  </hyperlinks>
  <pageMargins left="0.7" right="0.7" top="0.75" bottom="0.75" header="0.3" footer="0.3"/>
  <pageSetup scale="46" fitToHeight="0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50021"/>
  </sheetPr>
  <dimension ref="A1:J80"/>
  <sheetViews>
    <sheetView topLeftCell="A48" zoomScaleNormal="100" zoomScaleSheetLayoutView="98" workbookViewId="0">
      <selection activeCell="A63" sqref="A63"/>
    </sheetView>
  </sheetViews>
  <sheetFormatPr baseColWidth="10" defaultColWidth="9.1640625" defaultRowHeight="15"/>
  <cols>
    <col min="1" max="1" width="31.5" style="64" customWidth="1"/>
    <col min="2" max="2" width="19.33203125" style="64" customWidth="1"/>
    <col min="3" max="3" width="15.83203125" style="64" customWidth="1"/>
    <col min="4" max="4" width="9.6640625" style="64" customWidth="1"/>
    <col min="5" max="5" width="16.83203125" style="64" customWidth="1"/>
    <col min="6" max="6" width="24.1640625" style="64" customWidth="1"/>
    <col min="7" max="7" width="9.33203125" style="64" customWidth="1"/>
    <col min="8" max="8" width="20.6640625" style="64" customWidth="1"/>
    <col min="9" max="16384" width="9.1640625" style="64"/>
  </cols>
  <sheetData>
    <row r="1" spans="1:8" ht="15" customHeight="1">
      <c r="A1" s="236" t="s">
        <v>846</v>
      </c>
      <c r="B1" s="235"/>
      <c r="C1" s="235"/>
      <c r="D1" s="235"/>
      <c r="E1" s="235"/>
      <c r="F1" s="235"/>
      <c r="G1" s="235"/>
      <c r="H1" s="235"/>
    </row>
    <row r="2" spans="1:8" ht="15" customHeight="1">
      <c r="A2" s="580" t="s">
        <v>583</v>
      </c>
      <c r="B2" s="234"/>
      <c r="C2" s="234"/>
      <c r="D2" s="234"/>
      <c r="E2" s="234"/>
      <c r="F2" s="234"/>
      <c r="G2" s="234"/>
      <c r="H2" s="234"/>
    </row>
    <row r="3" spans="1:8" ht="18" thickBot="1">
      <c r="A3" s="79" t="s">
        <v>112</v>
      </c>
    </row>
    <row r="4" spans="1:8" ht="17" thickBot="1">
      <c r="A4" s="237">
        <v>57900</v>
      </c>
      <c r="B4" s="670" t="s">
        <v>496</v>
      </c>
      <c r="C4" s="668"/>
      <c r="D4" s="668"/>
      <c r="E4" s="668"/>
      <c r="F4" s="668"/>
      <c r="G4" s="668"/>
      <c r="H4" s="669"/>
    </row>
    <row r="5" spans="1:8" s="644" customFormat="1" ht="18" thickBot="1">
      <c r="A5" s="243" t="s">
        <v>470</v>
      </c>
      <c r="B5" s="244" t="s">
        <v>471</v>
      </c>
      <c r="C5" s="245" t="s">
        <v>472</v>
      </c>
      <c r="D5" s="246" t="s">
        <v>473</v>
      </c>
      <c r="E5" s="246" t="s">
        <v>474</v>
      </c>
      <c r="F5" s="247" t="s">
        <v>475</v>
      </c>
      <c r="G5" s="248" t="s">
        <v>9</v>
      </c>
      <c r="H5" s="249" t="s">
        <v>476</v>
      </c>
    </row>
    <row r="6" spans="1:8" ht="16">
      <c r="A6" s="238" t="s">
        <v>477</v>
      </c>
      <c r="B6" s="216">
        <v>195</v>
      </c>
      <c r="C6" s="216">
        <v>198</v>
      </c>
      <c r="D6" s="216">
        <v>247</v>
      </c>
      <c r="E6" s="216">
        <v>235</v>
      </c>
      <c r="F6" s="217">
        <v>356</v>
      </c>
      <c r="G6" s="218">
        <v>1232</v>
      </c>
      <c r="H6" s="219">
        <v>641</v>
      </c>
    </row>
    <row r="7" spans="1:8">
      <c r="A7" s="239" t="s">
        <v>478</v>
      </c>
      <c r="B7" s="220">
        <v>137</v>
      </c>
      <c r="C7" s="221">
        <v>117</v>
      </c>
      <c r="D7" s="221">
        <v>163</v>
      </c>
      <c r="E7" s="221">
        <v>248</v>
      </c>
      <c r="F7" s="222">
        <v>21</v>
      </c>
      <c r="G7" s="223">
        <v>686</v>
      </c>
      <c r="H7" s="223">
        <v>417</v>
      </c>
    </row>
    <row r="8" spans="1:8">
      <c r="A8" s="256" t="s">
        <v>479</v>
      </c>
      <c r="B8" s="224">
        <v>0.70199999999999996</v>
      </c>
      <c r="C8" s="224">
        <v>0.59099999999999997</v>
      </c>
      <c r="D8" s="224">
        <v>0.65900000000000003</v>
      </c>
      <c r="E8" s="224">
        <v>1.0529999999999999</v>
      </c>
      <c r="F8" s="224">
        <v>5.8999999999999997E-2</v>
      </c>
      <c r="G8" s="257">
        <v>0.55700000000000005</v>
      </c>
      <c r="H8" s="257">
        <v>0.65100000000000002</v>
      </c>
    </row>
    <row r="9" spans="1:8">
      <c r="A9" s="240" t="s">
        <v>480</v>
      </c>
      <c r="B9" s="226">
        <v>441</v>
      </c>
      <c r="C9" s="226">
        <v>297</v>
      </c>
      <c r="D9" s="226">
        <v>341</v>
      </c>
      <c r="E9" s="226">
        <v>165</v>
      </c>
      <c r="F9" s="227">
        <v>165</v>
      </c>
      <c r="G9" s="228">
        <v>1410</v>
      </c>
      <c r="H9" s="228">
        <v>1080</v>
      </c>
    </row>
    <row r="10" spans="1:8">
      <c r="A10" s="241" t="s">
        <v>481</v>
      </c>
      <c r="B10" s="220">
        <v>367</v>
      </c>
      <c r="C10" s="221">
        <v>239</v>
      </c>
      <c r="D10" s="221">
        <v>223</v>
      </c>
      <c r="E10" s="221">
        <v>73</v>
      </c>
      <c r="F10" s="222">
        <v>0</v>
      </c>
      <c r="G10" s="258">
        <v>902</v>
      </c>
      <c r="H10" s="258">
        <v>829</v>
      </c>
    </row>
    <row r="11" spans="1:8">
      <c r="A11" s="241" t="s">
        <v>482</v>
      </c>
      <c r="B11" s="224">
        <v>0.83099999999999996</v>
      </c>
      <c r="C11" s="224">
        <v>0.80500000000000005</v>
      </c>
      <c r="D11" s="224">
        <v>0.65400000000000003</v>
      </c>
      <c r="E11" s="224">
        <v>0.443</v>
      </c>
      <c r="F11" s="224">
        <v>0</v>
      </c>
      <c r="G11" s="225">
        <v>0.64</v>
      </c>
      <c r="H11" s="225">
        <v>0.76800000000000002</v>
      </c>
    </row>
    <row r="12" spans="1:8">
      <c r="A12" s="240" t="s">
        <v>483</v>
      </c>
      <c r="B12" s="226">
        <v>637</v>
      </c>
      <c r="C12" s="226">
        <v>495</v>
      </c>
      <c r="D12" s="226">
        <v>589</v>
      </c>
      <c r="E12" s="226">
        <v>401</v>
      </c>
      <c r="F12" s="226">
        <v>521</v>
      </c>
      <c r="G12" s="228">
        <v>2642</v>
      </c>
      <c r="H12" s="228">
        <v>1720</v>
      </c>
    </row>
    <row r="13" spans="1:8">
      <c r="A13" s="241" t="s">
        <v>815</v>
      </c>
      <c r="B13" s="220">
        <v>504</v>
      </c>
      <c r="C13" s="220">
        <v>356</v>
      </c>
      <c r="D13" s="220">
        <v>386</v>
      </c>
      <c r="E13" s="220">
        <v>321</v>
      </c>
      <c r="F13" s="220">
        <v>21</v>
      </c>
      <c r="G13" s="223">
        <v>1588</v>
      </c>
      <c r="H13" s="223">
        <v>1246</v>
      </c>
    </row>
    <row r="14" spans="1:8">
      <c r="A14" s="242" t="s">
        <v>484</v>
      </c>
      <c r="B14" s="229">
        <v>0.79100000000000004</v>
      </c>
      <c r="C14" s="229">
        <v>0.71899999999999997</v>
      </c>
      <c r="D14" s="229">
        <v>0.65600000000000003</v>
      </c>
      <c r="E14" s="229">
        <v>0.80100000000000005</v>
      </c>
      <c r="F14" s="229">
        <v>0.04</v>
      </c>
      <c r="G14" s="259">
        <v>0.60099999999999998</v>
      </c>
      <c r="H14" s="259">
        <v>0.72399999999999998</v>
      </c>
    </row>
    <row r="15" spans="1:8">
      <c r="A15" s="230" t="s">
        <v>485</v>
      </c>
      <c r="B15" s="231"/>
      <c r="C15" s="232"/>
      <c r="D15" s="232"/>
      <c r="E15" s="233"/>
      <c r="F15" s="233"/>
      <c r="G15" s="233"/>
      <c r="H15" s="233"/>
    </row>
    <row r="17" spans="1:8" ht="2.25" customHeight="1"/>
    <row r="18" spans="1:8" ht="37.5" customHeight="1">
      <c r="A18" s="665" t="s">
        <v>583</v>
      </c>
      <c r="B18" s="666"/>
      <c r="C18" s="666"/>
      <c r="D18" s="666"/>
      <c r="E18" s="666"/>
      <c r="F18" s="666"/>
      <c r="G18" s="666"/>
      <c r="H18" s="666"/>
    </row>
    <row r="19" spans="1:8" ht="18" thickBot="1">
      <c r="A19" s="79" t="s">
        <v>112</v>
      </c>
    </row>
    <row r="20" spans="1:8" ht="18" thickBot="1">
      <c r="A20" s="215">
        <v>57900</v>
      </c>
      <c r="B20" s="667" t="s">
        <v>816</v>
      </c>
      <c r="C20" s="668"/>
      <c r="D20" s="668"/>
      <c r="E20" s="668"/>
      <c r="F20" s="668"/>
      <c r="G20" s="668"/>
      <c r="H20" s="669"/>
    </row>
    <row r="21" spans="1:8" ht="18" thickBot="1">
      <c r="A21" s="250" t="s">
        <v>470</v>
      </c>
      <c r="B21" s="244" t="s">
        <v>471</v>
      </c>
      <c r="C21" s="251" t="s">
        <v>472</v>
      </c>
      <c r="D21" s="252" t="s">
        <v>473</v>
      </c>
      <c r="E21" s="252" t="s">
        <v>474</v>
      </c>
      <c r="F21" s="253" t="s">
        <v>475</v>
      </c>
      <c r="G21" s="254" t="s">
        <v>9</v>
      </c>
      <c r="H21" s="255" t="s">
        <v>476</v>
      </c>
    </row>
    <row r="22" spans="1:8" ht="16">
      <c r="A22" s="238" t="s">
        <v>477</v>
      </c>
      <c r="B22" s="216">
        <v>10</v>
      </c>
      <c r="C22" s="216">
        <v>8</v>
      </c>
      <c r="D22" s="216">
        <v>15</v>
      </c>
      <c r="E22" s="216">
        <v>11</v>
      </c>
      <c r="F22" s="217">
        <v>24</v>
      </c>
      <c r="G22" s="218">
        <v>68</v>
      </c>
      <c r="H22" s="219">
        <v>34</v>
      </c>
    </row>
    <row r="23" spans="1:8">
      <c r="A23" s="239" t="s">
        <v>478</v>
      </c>
      <c r="B23" s="220">
        <v>8</v>
      </c>
      <c r="C23" s="221">
        <v>6</v>
      </c>
      <c r="D23" s="221">
        <v>8</v>
      </c>
      <c r="E23" s="221">
        <v>15</v>
      </c>
      <c r="F23" s="222">
        <v>8</v>
      </c>
      <c r="G23" s="223">
        <v>45</v>
      </c>
      <c r="H23" s="223">
        <v>22</v>
      </c>
    </row>
    <row r="24" spans="1:8">
      <c r="A24" s="256" t="s">
        <v>479</v>
      </c>
      <c r="B24" s="224">
        <v>0.75</v>
      </c>
      <c r="C24" s="224">
        <v>0.73199999999999998</v>
      </c>
      <c r="D24" s="224">
        <v>0.51700000000000002</v>
      </c>
      <c r="E24" s="224">
        <v>1.4179999999999999</v>
      </c>
      <c r="F24" s="224">
        <v>0.33300000000000002</v>
      </c>
      <c r="G24" s="257">
        <v>0.65700000000000003</v>
      </c>
      <c r="H24" s="257">
        <v>0.64100000000000001</v>
      </c>
    </row>
    <row r="25" spans="1:8">
      <c r="A25" s="240" t="s">
        <v>480</v>
      </c>
      <c r="B25" s="226">
        <v>30</v>
      </c>
      <c r="C25" s="226">
        <v>17</v>
      </c>
      <c r="D25" s="226">
        <v>22</v>
      </c>
      <c r="E25" s="226">
        <v>5</v>
      </c>
      <c r="F25" s="227">
        <v>7</v>
      </c>
      <c r="G25" s="228">
        <v>81</v>
      </c>
      <c r="H25" s="228">
        <v>69</v>
      </c>
    </row>
    <row r="26" spans="1:8">
      <c r="A26" s="241" t="s">
        <v>481</v>
      </c>
      <c r="B26" s="220">
        <v>28</v>
      </c>
      <c r="C26" s="221">
        <v>16</v>
      </c>
      <c r="D26" s="221">
        <v>16</v>
      </c>
      <c r="E26" s="221">
        <v>3</v>
      </c>
      <c r="F26" s="222">
        <v>0</v>
      </c>
      <c r="G26" s="258">
        <v>63</v>
      </c>
      <c r="H26" s="258">
        <v>60</v>
      </c>
    </row>
    <row r="27" spans="1:8">
      <c r="A27" s="241" t="s">
        <v>482</v>
      </c>
      <c r="B27" s="224">
        <v>0.91400000000000003</v>
      </c>
      <c r="C27" s="224">
        <v>0.97599999999999998</v>
      </c>
      <c r="D27" s="224">
        <v>0.73099999999999998</v>
      </c>
      <c r="E27" s="224">
        <v>0.57699999999999996</v>
      </c>
      <c r="F27" s="224">
        <v>0</v>
      </c>
      <c r="G27" s="225">
        <v>0.77800000000000002</v>
      </c>
      <c r="H27" s="225">
        <v>0.87</v>
      </c>
    </row>
    <row r="28" spans="1:8">
      <c r="A28" s="240" t="s">
        <v>483</v>
      </c>
      <c r="B28" s="226">
        <v>41</v>
      </c>
      <c r="C28" s="226">
        <v>25</v>
      </c>
      <c r="D28" s="226">
        <v>37</v>
      </c>
      <c r="E28" s="226">
        <v>16</v>
      </c>
      <c r="F28" s="226">
        <v>31</v>
      </c>
      <c r="G28" s="228">
        <v>149</v>
      </c>
      <c r="H28" s="228">
        <v>103</v>
      </c>
    </row>
    <row r="29" spans="1:8">
      <c r="A29" s="241" t="s">
        <v>815</v>
      </c>
      <c r="B29" s="220">
        <v>36</v>
      </c>
      <c r="C29" s="220">
        <v>22</v>
      </c>
      <c r="D29" s="220">
        <v>24</v>
      </c>
      <c r="E29" s="220">
        <v>18</v>
      </c>
      <c r="F29" s="220">
        <v>8</v>
      </c>
      <c r="G29" s="223">
        <v>108</v>
      </c>
      <c r="H29" s="223">
        <v>82</v>
      </c>
    </row>
    <row r="30" spans="1:8">
      <c r="A30" s="242" t="s">
        <v>484</v>
      </c>
      <c r="B30" s="229">
        <v>0.872</v>
      </c>
      <c r="C30" s="229">
        <v>0.89500000000000002</v>
      </c>
      <c r="D30" s="229">
        <v>0.64500000000000002</v>
      </c>
      <c r="E30" s="229">
        <v>1.1659999999999999</v>
      </c>
      <c r="F30" s="229">
        <v>0.25800000000000001</v>
      </c>
      <c r="G30" s="259">
        <v>0.72199999999999998</v>
      </c>
      <c r="H30" s="259">
        <v>0.79500000000000004</v>
      </c>
    </row>
    <row r="31" spans="1:8">
      <c r="A31" s="230" t="s">
        <v>485</v>
      </c>
      <c r="B31" s="231"/>
      <c r="C31" s="232"/>
      <c r="D31" s="232"/>
      <c r="E31" s="233"/>
      <c r="F31" s="233"/>
      <c r="G31" s="233"/>
      <c r="H31" s="233"/>
    </row>
    <row r="34" spans="1:10" ht="45.75" customHeight="1">
      <c r="A34" s="665" t="s">
        <v>583</v>
      </c>
      <c r="B34" s="666"/>
      <c r="C34" s="666"/>
      <c r="D34" s="666"/>
      <c r="E34" s="666"/>
      <c r="F34" s="666"/>
      <c r="G34" s="666"/>
      <c r="H34" s="666"/>
    </row>
    <row r="35" spans="1:10" ht="18" thickBot="1">
      <c r="A35" s="79" t="s">
        <v>112</v>
      </c>
    </row>
    <row r="36" spans="1:10" ht="17" thickBot="1">
      <c r="A36" s="260">
        <v>57900</v>
      </c>
      <c r="B36" s="667" t="s">
        <v>817</v>
      </c>
      <c r="C36" s="668"/>
      <c r="D36" s="668"/>
      <c r="E36" s="668"/>
      <c r="F36" s="668"/>
      <c r="G36" s="668"/>
      <c r="H36" s="669"/>
    </row>
    <row r="37" spans="1:10" ht="18" thickBot="1">
      <c r="A37" s="250" t="s">
        <v>470</v>
      </c>
      <c r="B37" s="244" t="s">
        <v>471</v>
      </c>
      <c r="C37" s="251" t="s">
        <v>472</v>
      </c>
      <c r="D37" s="252" t="s">
        <v>473</v>
      </c>
      <c r="E37" s="252" t="s">
        <v>474</v>
      </c>
      <c r="F37" s="253" t="s">
        <v>475</v>
      </c>
      <c r="G37" s="254" t="s">
        <v>9</v>
      </c>
      <c r="H37" s="255" t="s">
        <v>476</v>
      </c>
    </row>
    <row r="38" spans="1:10" ht="16">
      <c r="A38" s="238" t="s">
        <v>477</v>
      </c>
      <c r="B38" s="216">
        <v>172</v>
      </c>
      <c r="C38" s="216">
        <v>287</v>
      </c>
      <c r="D38" s="216">
        <v>515</v>
      </c>
      <c r="E38" s="216">
        <v>440</v>
      </c>
      <c r="F38" s="217">
        <v>1001</v>
      </c>
      <c r="G38" s="218">
        <v>2415</v>
      </c>
      <c r="H38" s="219">
        <v>974</v>
      </c>
    </row>
    <row r="39" spans="1:10">
      <c r="A39" s="239" t="s">
        <v>478</v>
      </c>
      <c r="B39" s="220">
        <v>120</v>
      </c>
      <c r="C39" s="221">
        <v>108</v>
      </c>
      <c r="D39" s="221">
        <v>211</v>
      </c>
      <c r="E39" s="221">
        <v>280</v>
      </c>
      <c r="F39" s="222">
        <v>325</v>
      </c>
      <c r="G39" s="223">
        <v>1044</v>
      </c>
      <c r="H39" s="223">
        <v>439</v>
      </c>
    </row>
    <row r="40" spans="1:10">
      <c r="A40" s="256" t="s">
        <v>479</v>
      </c>
      <c r="B40" s="224">
        <v>0.69699999999999995</v>
      </c>
      <c r="C40" s="224">
        <v>0.377</v>
      </c>
      <c r="D40" s="224">
        <v>0.41</v>
      </c>
      <c r="E40" s="224">
        <v>0.63600000000000001</v>
      </c>
      <c r="F40" s="224">
        <v>0.32500000000000001</v>
      </c>
      <c r="G40" s="257">
        <v>0.432</v>
      </c>
      <c r="H40" s="257">
        <v>0.45100000000000001</v>
      </c>
    </row>
    <row r="41" spans="1:10">
      <c r="A41" s="240" t="s">
        <v>480</v>
      </c>
      <c r="B41" s="226">
        <v>769</v>
      </c>
      <c r="C41" s="226">
        <v>570</v>
      </c>
      <c r="D41" s="226">
        <v>618</v>
      </c>
      <c r="E41" s="226">
        <v>647</v>
      </c>
      <c r="F41" s="227">
        <v>377</v>
      </c>
      <c r="G41" s="228">
        <v>2981</v>
      </c>
      <c r="H41" s="228">
        <v>1957</v>
      </c>
    </row>
    <row r="42" spans="1:10">
      <c r="A42" s="241" t="s">
        <v>481</v>
      </c>
      <c r="B42" s="220">
        <v>699</v>
      </c>
      <c r="C42" s="221">
        <v>530</v>
      </c>
      <c r="D42" s="221">
        <v>419</v>
      </c>
      <c r="E42" s="221">
        <v>192</v>
      </c>
      <c r="F42" s="222">
        <v>0</v>
      </c>
      <c r="G42" s="258">
        <v>1840</v>
      </c>
      <c r="H42" s="258">
        <v>1648</v>
      </c>
    </row>
    <row r="43" spans="1:10">
      <c r="A43" s="241" t="s">
        <v>482</v>
      </c>
      <c r="B43" s="224">
        <v>0.91</v>
      </c>
      <c r="C43" s="224">
        <v>0.92800000000000005</v>
      </c>
      <c r="D43" s="224">
        <v>0.67800000000000005</v>
      </c>
      <c r="E43" s="224">
        <v>0.29699999999999999</v>
      </c>
      <c r="F43" s="224">
        <v>0</v>
      </c>
      <c r="G43" s="225">
        <v>0.61699999999999999</v>
      </c>
      <c r="H43" s="225">
        <v>0.84199999999999997</v>
      </c>
    </row>
    <row r="44" spans="1:10">
      <c r="A44" s="240" t="s">
        <v>483</v>
      </c>
      <c r="B44" s="226">
        <v>941</v>
      </c>
      <c r="C44" s="226">
        <v>857</v>
      </c>
      <c r="D44" s="226">
        <v>1133</v>
      </c>
      <c r="E44" s="226">
        <v>1087</v>
      </c>
      <c r="F44" s="226">
        <v>1378</v>
      </c>
      <c r="G44" s="228">
        <v>5396</v>
      </c>
      <c r="H44" s="228">
        <v>2931</v>
      </c>
    </row>
    <row r="45" spans="1:10">
      <c r="A45" s="241" t="s">
        <v>815</v>
      </c>
      <c r="B45" s="220">
        <v>819</v>
      </c>
      <c r="C45" s="220">
        <v>638</v>
      </c>
      <c r="D45" s="220">
        <v>630</v>
      </c>
      <c r="E45" s="220">
        <v>472</v>
      </c>
      <c r="F45" s="220">
        <v>325</v>
      </c>
      <c r="G45" s="223">
        <v>2884</v>
      </c>
      <c r="H45" s="223">
        <v>2087</v>
      </c>
      <c r="J45" s="308"/>
    </row>
    <row r="46" spans="1:10">
      <c r="A46" s="242" t="s">
        <v>484</v>
      </c>
      <c r="B46" s="229">
        <v>0.871</v>
      </c>
      <c r="C46" s="229">
        <v>0.74399999999999999</v>
      </c>
      <c r="D46" s="229">
        <v>0.55600000000000005</v>
      </c>
      <c r="E46" s="229">
        <v>0.434</v>
      </c>
      <c r="F46" s="229">
        <v>0.23599999999999999</v>
      </c>
      <c r="G46" s="259">
        <v>0.53400000000000003</v>
      </c>
      <c r="H46" s="259">
        <v>0.71199999999999997</v>
      </c>
    </row>
    <row r="47" spans="1:10">
      <c r="A47" s="230" t="s">
        <v>485</v>
      </c>
      <c r="B47" s="231"/>
      <c r="C47" s="232"/>
      <c r="D47" s="232"/>
      <c r="E47" s="233"/>
      <c r="F47" s="233"/>
      <c r="G47" s="233"/>
      <c r="H47" s="233"/>
    </row>
    <row r="50" spans="1:8" ht="38.25" customHeight="1">
      <c r="A50" s="665" t="s">
        <v>583</v>
      </c>
      <c r="B50" s="666"/>
      <c r="C50" s="666"/>
      <c r="D50" s="666"/>
      <c r="E50" s="666"/>
      <c r="F50" s="666"/>
      <c r="G50" s="666"/>
      <c r="H50" s="666"/>
    </row>
    <row r="51" spans="1:8" ht="18" thickBot="1">
      <c r="A51" s="79" t="s">
        <v>112</v>
      </c>
    </row>
    <row r="52" spans="1:8" ht="17" thickBot="1">
      <c r="A52" s="237">
        <v>57900</v>
      </c>
      <c r="B52" s="667" t="s">
        <v>818</v>
      </c>
      <c r="C52" s="668"/>
      <c r="D52" s="668"/>
      <c r="E52" s="668"/>
      <c r="F52" s="668"/>
      <c r="G52" s="668"/>
      <c r="H52" s="669"/>
    </row>
    <row r="53" spans="1:8" s="76" customFormat="1" ht="18" thickBot="1">
      <c r="A53" s="250" t="s">
        <v>470</v>
      </c>
      <c r="B53" s="244" t="s">
        <v>471</v>
      </c>
      <c r="C53" s="251" t="s">
        <v>472</v>
      </c>
      <c r="D53" s="252" t="s">
        <v>473</v>
      </c>
      <c r="E53" s="252" t="s">
        <v>474</v>
      </c>
      <c r="F53" s="253" t="s">
        <v>475</v>
      </c>
      <c r="G53" s="254" t="s">
        <v>9</v>
      </c>
      <c r="H53" s="255" t="s">
        <v>476</v>
      </c>
    </row>
    <row r="54" spans="1:8" ht="16">
      <c r="A54" s="238" t="s">
        <v>477</v>
      </c>
      <c r="B54" s="216">
        <v>106</v>
      </c>
      <c r="C54" s="216">
        <v>107</v>
      </c>
      <c r="D54" s="216">
        <v>149</v>
      </c>
      <c r="E54" s="216">
        <v>227</v>
      </c>
      <c r="F54" s="217">
        <v>314</v>
      </c>
      <c r="G54" s="218">
        <v>902</v>
      </c>
      <c r="H54" s="219">
        <v>362</v>
      </c>
    </row>
    <row r="55" spans="1:8">
      <c r="A55" s="239" t="s">
        <v>478</v>
      </c>
      <c r="B55" s="220">
        <v>80</v>
      </c>
      <c r="C55" s="221">
        <v>60</v>
      </c>
      <c r="D55" s="221">
        <v>58</v>
      </c>
      <c r="E55" s="221">
        <v>128</v>
      </c>
      <c r="F55" s="222">
        <v>21</v>
      </c>
      <c r="G55" s="223">
        <v>347</v>
      </c>
      <c r="H55" s="223">
        <v>198</v>
      </c>
    </row>
    <row r="56" spans="1:8">
      <c r="A56" s="256" t="s">
        <v>479</v>
      </c>
      <c r="B56" s="224">
        <v>0.754</v>
      </c>
      <c r="C56" s="224">
        <v>0.56599999999999995</v>
      </c>
      <c r="D56" s="224">
        <v>0.38700000000000001</v>
      </c>
      <c r="E56" s="224">
        <v>0.56499999999999995</v>
      </c>
      <c r="F56" s="224">
        <v>6.7000000000000004E-2</v>
      </c>
      <c r="G56" s="257">
        <v>0.38500000000000001</v>
      </c>
      <c r="H56" s="257">
        <v>0.54700000000000004</v>
      </c>
    </row>
    <row r="57" spans="1:8">
      <c r="A57" s="240" t="s">
        <v>480</v>
      </c>
      <c r="B57" s="226">
        <v>319</v>
      </c>
      <c r="C57" s="226">
        <v>169</v>
      </c>
      <c r="D57" s="226">
        <v>221</v>
      </c>
      <c r="E57" s="226">
        <v>61</v>
      </c>
      <c r="F57" s="227">
        <v>75</v>
      </c>
      <c r="G57" s="228">
        <v>844</v>
      </c>
      <c r="H57" s="228">
        <v>709</v>
      </c>
    </row>
    <row r="58" spans="1:8">
      <c r="A58" s="241" t="s">
        <v>481</v>
      </c>
      <c r="B58" s="220">
        <v>218</v>
      </c>
      <c r="C58" s="221">
        <v>124</v>
      </c>
      <c r="D58" s="221">
        <v>125</v>
      </c>
      <c r="E58" s="221">
        <v>32</v>
      </c>
      <c r="F58" s="222">
        <v>0</v>
      </c>
      <c r="G58" s="258">
        <v>499</v>
      </c>
      <c r="H58" s="258">
        <v>467</v>
      </c>
    </row>
    <row r="59" spans="1:8">
      <c r="A59" s="241" t="s">
        <v>482</v>
      </c>
      <c r="B59" s="224">
        <v>0.68400000000000005</v>
      </c>
      <c r="C59" s="224">
        <v>0.73599999999999999</v>
      </c>
      <c r="D59" s="224">
        <v>0.56599999999999995</v>
      </c>
      <c r="E59" s="224">
        <v>0.52</v>
      </c>
      <c r="F59" s="224">
        <v>0</v>
      </c>
      <c r="G59" s="225">
        <v>0.59099999999999997</v>
      </c>
      <c r="H59" s="225">
        <v>0.66</v>
      </c>
    </row>
    <row r="60" spans="1:8">
      <c r="A60" s="240" t="s">
        <v>483</v>
      </c>
      <c r="B60" s="226">
        <v>425</v>
      </c>
      <c r="C60" s="226">
        <v>276</v>
      </c>
      <c r="D60" s="226">
        <v>370</v>
      </c>
      <c r="E60" s="226">
        <v>288</v>
      </c>
      <c r="F60" s="226">
        <v>389</v>
      </c>
      <c r="G60" s="228">
        <v>1747</v>
      </c>
      <c r="H60" s="228">
        <v>1070</v>
      </c>
    </row>
    <row r="61" spans="1:8">
      <c r="A61" s="241" t="s">
        <v>815</v>
      </c>
      <c r="B61" s="220">
        <v>298</v>
      </c>
      <c r="C61" s="220">
        <v>185</v>
      </c>
      <c r="D61" s="220">
        <v>183</v>
      </c>
      <c r="E61" s="220">
        <v>160</v>
      </c>
      <c r="F61" s="220">
        <v>21</v>
      </c>
      <c r="G61" s="223">
        <v>846</v>
      </c>
      <c r="H61" s="223">
        <v>665</v>
      </c>
    </row>
    <row r="62" spans="1:8">
      <c r="A62" s="242" t="s">
        <v>484</v>
      </c>
      <c r="B62" s="229">
        <v>0.70099999999999996</v>
      </c>
      <c r="C62" s="229">
        <v>0.67</v>
      </c>
      <c r="D62" s="229">
        <v>0.49399999999999999</v>
      </c>
      <c r="E62" s="229">
        <v>0.55500000000000005</v>
      </c>
      <c r="F62" s="229">
        <v>5.3999999999999999E-2</v>
      </c>
      <c r="G62" s="259">
        <v>0.48399999999999999</v>
      </c>
      <c r="H62" s="259">
        <v>0.622</v>
      </c>
    </row>
    <row r="63" spans="1:8">
      <c r="A63" s="230" t="s">
        <v>485</v>
      </c>
      <c r="B63" s="261"/>
      <c r="C63" s="262"/>
      <c r="D63" s="262"/>
      <c r="E63" s="39"/>
      <c r="F63" s="39"/>
      <c r="G63" s="39"/>
      <c r="H63" s="39"/>
    </row>
    <row r="66" spans="1:8" ht="33.75" customHeight="1">
      <c r="A66" s="665" t="s">
        <v>583</v>
      </c>
      <c r="B66" s="666"/>
      <c r="C66" s="666"/>
      <c r="D66" s="666"/>
      <c r="E66" s="666"/>
      <c r="F66" s="666"/>
      <c r="G66" s="666"/>
      <c r="H66" s="666"/>
    </row>
    <row r="67" spans="1:8" ht="18" thickBot="1">
      <c r="A67" s="79" t="s">
        <v>112</v>
      </c>
    </row>
    <row r="68" spans="1:8" ht="17" thickBot="1">
      <c r="A68" s="237">
        <v>57900</v>
      </c>
      <c r="B68" s="667" t="s">
        <v>819</v>
      </c>
      <c r="C68" s="668"/>
      <c r="D68" s="668"/>
      <c r="E68" s="668"/>
      <c r="F68" s="668"/>
      <c r="G68" s="668"/>
      <c r="H68" s="669"/>
    </row>
    <row r="69" spans="1:8" ht="18" thickBot="1">
      <c r="A69" s="250" t="s">
        <v>470</v>
      </c>
      <c r="B69" s="244" t="s">
        <v>471</v>
      </c>
      <c r="C69" s="251" t="s">
        <v>472</v>
      </c>
      <c r="D69" s="252" t="s">
        <v>473</v>
      </c>
      <c r="E69" s="252" t="s">
        <v>474</v>
      </c>
      <c r="F69" s="253" t="s">
        <v>475</v>
      </c>
      <c r="G69" s="254" t="s">
        <v>9</v>
      </c>
      <c r="H69" s="255" t="s">
        <v>476</v>
      </c>
    </row>
    <row r="70" spans="1:8" ht="16">
      <c r="A70" s="238" t="s">
        <v>477</v>
      </c>
      <c r="B70" s="216">
        <v>2066</v>
      </c>
      <c r="C70" s="216">
        <v>1886</v>
      </c>
      <c r="D70" s="216">
        <v>2583</v>
      </c>
      <c r="E70" s="216">
        <v>2492</v>
      </c>
      <c r="F70" s="217">
        <v>5576</v>
      </c>
      <c r="G70" s="218">
        <v>14603</v>
      </c>
      <c r="H70" s="219">
        <v>6535</v>
      </c>
    </row>
    <row r="71" spans="1:8">
      <c r="A71" s="239" t="s">
        <v>478</v>
      </c>
      <c r="B71" s="220">
        <v>1359</v>
      </c>
      <c r="C71" s="221">
        <v>1000</v>
      </c>
      <c r="D71" s="221">
        <v>1215</v>
      </c>
      <c r="E71" s="221">
        <v>1341</v>
      </c>
      <c r="F71" s="222">
        <v>1443</v>
      </c>
      <c r="G71" s="223">
        <v>6358</v>
      </c>
      <c r="H71" s="223">
        <v>3574</v>
      </c>
    </row>
    <row r="72" spans="1:8">
      <c r="A72" s="256" t="s">
        <v>479</v>
      </c>
      <c r="B72" s="224">
        <v>0.65800000000000003</v>
      </c>
      <c r="C72" s="224">
        <v>0.53</v>
      </c>
      <c r="D72" s="224">
        <v>0.47</v>
      </c>
      <c r="E72" s="224">
        <v>0.53800000000000003</v>
      </c>
      <c r="F72" s="224">
        <v>0.25900000000000001</v>
      </c>
      <c r="G72" s="257">
        <v>0.435</v>
      </c>
      <c r="H72" s="257">
        <v>0.54700000000000004</v>
      </c>
    </row>
    <row r="73" spans="1:8">
      <c r="A73" s="240" t="s">
        <v>480</v>
      </c>
      <c r="B73" s="226">
        <v>1603</v>
      </c>
      <c r="C73" s="226">
        <v>1152</v>
      </c>
      <c r="D73" s="226">
        <v>1468</v>
      </c>
      <c r="E73" s="226">
        <v>790</v>
      </c>
      <c r="F73" s="227">
        <v>738</v>
      </c>
      <c r="G73" s="228">
        <v>5751</v>
      </c>
      <c r="H73" s="228">
        <v>4223</v>
      </c>
    </row>
    <row r="74" spans="1:8">
      <c r="A74" s="241" t="s">
        <v>481</v>
      </c>
      <c r="B74" s="220">
        <v>1479</v>
      </c>
      <c r="C74" s="221">
        <v>883</v>
      </c>
      <c r="D74" s="221">
        <v>757</v>
      </c>
      <c r="E74" s="221">
        <v>331</v>
      </c>
      <c r="F74" s="222">
        <v>69</v>
      </c>
      <c r="G74" s="258">
        <v>3519</v>
      </c>
      <c r="H74" s="258">
        <v>3119</v>
      </c>
    </row>
    <row r="75" spans="1:8">
      <c r="A75" s="241" t="s">
        <v>482</v>
      </c>
      <c r="B75" s="224">
        <v>0.92300000000000004</v>
      </c>
      <c r="C75" s="224">
        <v>0.76700000000000002</v>
      </c>
      <c r="D75" s="224">
        <v>0.51600000000000001</v>
      </c>
      <c r="E75" s="224">
        <v>0.41899999999999998</v>
      </c>
      <c r="F75" s="224">
        <v>9.2999999999999999E-2</v>
      </c>
      <c r="G75" s="225">
        <v>0.61199999999999999</v>
      </c>
      <c r="H75" s="225">
        <v>0.73899999999999999</v>
      </c>
    </row>
    <row r="76" spans="1:8">
      <c r="A76" s="240" t="s">
        <v>483</v>
      </c>
      <c r="B76" s="226">
        <v>3669</v>
      </c>
      <c r="C76" s="226">
        <v>3037</v>
      </c>
      <c r="D76" s="226">
        <v>4051</v>
      </c>
      <c r="E76" s="226">
        <v>3282</v>
      </c>
      <c r="F76" s="226">
        <v>6314</v>
      </c>
      <c r="G76" s="228">
        <v>20354</v>
      </c>
      <c r="H76" s="228">
        <v>10758</v>
      </c>
    </row>
    <row r="77" spans="1:8">
      <c r="A77" s="241" t="s">
        <v>815</v>
      </c>
      <c r="B77" s="220">
        <v>2838</v>
      </c>
      <c r="C77" s="220">
        <v>1883</v>
      </c>
      <c r="D77" s="220">
        <v>1971</v>
      </c>
      <c r="E77" s="220">
        <v>1673</v>
      </c>
      <c r="F77" s="220">
        <v>1512</v>
      </c>
      <c r="G77" s="223">
        <v>9877</v>
      </c>
      <c r="H77" s="223">
        <v>6692</v>
      </c>
    </row>
    <row r="78" spans="1:8">
      <c r="A78" s="242" t="s">
        <v>484</v>
      </c>
      <c r="B78" s="229">
        <v>0.77300000000000002</v>
      </c>
      <c r="C78" s="229">
        <v>0.62</v>
      </c>
      <c r="D78" s="229">
        <v>0.48699999999999999</v>
      </c>
      <c r="E78" s="229">
        <v>0.51</v>
      </c>
      <c r="F78" s="229">
        <v>0.23899999999999999</v>
      </c>
      <c r="G78" s="259">
        <v>0.48499999999999999</v>
      </c>
      <c r="H78" s="259">
        <v>0.622</v>
      </c>
    </row>
    <row r="79" spans="1:8">
      <c r="A79" s="230" t="s">
        <v>485</v>
      </c>
      <c r="B79" s="261"/>
      <c r="C79" s="262"/>
      <c r="D79" s="262"/>
      <c r="E79" s="39"/>
      <c r="F79" s="39"/>
      <c r="G79" s="39"/>
      <c r="H79" s="39"/>
    </row>
    <row r="80" spans="1:8">
      <c r="A80" s="64" t="s">
        <v>840</v>
      </c>
    </row>
  </sheetData>
  <mergeCells count="9">
    <mergeCell ref="A50:H50"/>
    <mergeCell ref="B52:H52"/>
    <mergeCell ref="A66:H66"/>
    <mergeCell ref="B68:H68"/>
    <mergeCell ref="B4:H4"/>
    <mergeCell ref="A18:H18"/>
    <mergeCell ref="B20:H20"/>
    <mergeCell ref="A34:H34"/>
    <mergeCell ref="B36:H36"/>
  </mergeCells>
  <dataValidations count="53">
    <dataValidation allowBlank="1" showInputMessage="1" showErrorMessage="1" prompt="Overpayment - Table 4 (Fort Bragg City)" sqref="A3" xr:uid="{00000000-0002-0000-0400-000000000000}"/>
    <dataValidation allowBlank="1" showInputMessage="1" showErrorMessage="1" prompt="Fort Bragg City" sqref="B4:H4" xr:uid="{00000000-0002-0000-0400-000001000000}"/>
    <dataValidation allowBlank="1" showInputMessage="1" showErrorMessage="1" prompt="Fort Bragg City Data Table Heading Household" sqref="A5" xr:uid="{00000000-0002-0000-0400-000002000000}"/>
    <dataValidation allowBlank="1" showInputMessage="1" showErrorMessage="1" prompt="Fort Bragg City Data Table Heading Extreme Low" sqref="B5" xr:uid="{00000000-0002-0000-0400-000003000000}"/>
    <dataValidation allowBlank="1" showInputMessage="1" showErrorMessage="1" prompt="Fort Bragg City Data Table Heading Very Low" sqref="C5" xr:uid="{00000000-0002-0000-0400-000004000000}"/>
    <dataValidation allowBlank="1" showInputMessage="1" showErrorMessage="1" prompt="Fort Bragg City Data Table Heading Low" sqref="D5" xr:uid="{00000000-0002-0000-0400-000005000000}"/>
    <dataValidation allowBlank="1" showInputMessage="1" showErrorMessage="1" prompt="Fort Bragg City Data Table Heading Moderate" sqref="E5" xr:uid="{00000000-0002-0000-0400-000006000000}"/>
    <dataValidation allowBlank="1" showInputMessage="1" showErrorMessage="1" prompt="Fort Bragg City Data Table Heading Above Moderate" sqref="F5" xr:uid="{00000000-0002-0000-0400-000007000000}"/>
    <dataValidation allowBlank="1" showInputMessage="1" showErrorMessage="1" prompt="Fort Bragg City Data Table Heading Total" sqref="G5" xr:uid="{00000000-0002-0000-0400-000008000000}"/>
    <dataValidation allowBlank="1" showInputMessage="1" showErrorMessage="1" prompt="Fort Bragg City Data Table Heading Lower income" sqref="H5" xr:uid="{00000000-0002-0000-0400-000009000000}"/>
    <dataValidation allowBlank="1" showInputMessage="1" showErrorMessage="1" prompt="Overpayment - Table 4 (Point Arena City)" sqref="A19" xr:uid="{00000000-0002-0000-0400-00000A000000}"/>
    <dataValidation allowBlank="1" showInputMessage="1" showErrorMessage="1" prompt="Point Arena City " sqref="B20:H20" xr:uid="{00000000-0002-0000-0400-00000B000000}"/>
    <dataValidation allowBlank="1" showInputMessage="1" showErrorMessage="1" prompt="Point Arena City Data Table Heading Household" sqref="A21" xr:uid="{00000000-0002-0000-0400-00000C000000}"/>
    <dataValidation allowBlank="1" showInputMessage="1" showErrorMessage="1" prompt="Point Arena City Data Table Heading Extreme Low" sqref="B21" xr:uid="{00000000-0002-0000-0400-00000D000000}"/>
    <dataValidation allowBlank="1" showInputMessage="1" showErrorMessage="1" prompt="Point Arena City Data Table Heading Very Low" sqref="C21" xr:uid="{00000000-0002-0000-0400-00000E000000}"/>
    <dataValidation allowBlank="1" showInputMessage="1" showErrorMessage="1" prompt="Point Arena City Data Table Heading Low" sqref="D21" xr:uid="{00000000-0002-0000-0400-00000F000000}"/>
    <dataValidation allowBlank="1" showInputMessage="1" showErrorMessage="1" prompt="Point Arena City Data Table Heading Moderate" sqref="E21" xr:uid="{00000000-0002-0000-0400-000010000000}"/>
    <dataValidation allowBlank="1" showInputMessage="1" showErrorMessage="1" prompt="Point Arena City Data Table Heading Above Moderate" sqref="F21" xr:uid="{00000000-0002-0000-0400-000011000000}"/>
    <dataValidation allowBlank="1" showInputMessage="1" showErrorMessage="1" prompt="Point Arena City Data Table Heading Total" sqref="G21" xr:uid="{00000000-0002-0000-0400-000012000000}"/>
    <dataValidation allowBlank="1" showInputMessage="1" showErrorMessage="1" prompt="Point Arena City Data Table Heading Lower income" sqref="H21" xr:uid="{00000000-0002-0000-0400-000013000000}"/>
    <dataValidation allowBlank="1" showInputMessage="1" showErrorMessage="1" prompt="Overpayment -Table 4 (Ukiah City )" sqref="A35" xr:uid="{00000000-0002-0000-0400-000014000000}"/>
    <dataValidation allowBlank="1" showInputMessage="1" showErrorMessage="1" prompt="Ukish City " sqref="B36:H36" xr:uid="{00000000-0002-0000-0400-000015000000}"/>
    <dataValidation allowBlank="1" showInputMessage="1" showErrorMessage="1" prompt="Ukish City Data Table Heading Household" sqref="A37" xr:uid="{00000000-0002-0000-0400-000016000000}"/>
    <dataValidation allowBlank="1" showInputMessage="1" showErrorMessage="1" prompt="Ukiash City Data Table Heading Extreme Low" sqref="B37" xr:uid="{00000000-0002-0000-0400-000017000000}"/>
    <dataValidation allowBlank="1" showInputMessage="1" showErrorMessage="1" prompt="Ukiash City Data Table Heading Very Low" sqref="C37" xr:uid="{00000000-0002-0000-0400-000018000000}"/>
    <dataValidation allowBlank="1" showInputMessage="1" showErrorMessage="1" prompt="Ukiash City Data Table Heading Low" sqref="D37" xr:uid="{00000000-0002-0000-0400-000019000000}"/>
    <dataValidation allowBlank="1" showInputMessage="1" showErrorMessage="1" prompt="Ukiash City Data Table Heading Moderate" sqref="E37" xr:uid="{00000000-0002-0000-0400-00001A000000}"/>
    <dataValidation allowBlank="1" showInputMessage="1" showErrorMessage="1" prompt="Ukiash City Data Table Heading Above Moderate" sqref="F37" xr:uid="{00000000-0002-0000-0400-00001B000000}"/>
    <dataValidation allowBlank="1" showInputMessage="1" showErrorMessage="1" prompt="Ukiash City Data Table Heading Total" sqref="G37" xr:uid="{00000000-0002-0000-0400-00001C000000}"/>
    <dataValidation allowBlank="1" showInputMessage="1" showErrorMessage="1" prompt="Ukiash City Data Table Heading Lower income" sqref="H37" xr:uid="{00000000-0002-0000-0400-00001D000000}"/>
    <dataValidation allowBlank="1" showInputMessage="1" showErrorMessage="1" prompt="Overpayment - Table 4 (Willits City)" sqref="A51" xr:uid="{00000000-0002-0000-0400-00001E000000}"/>
    <dataValidation allowBlank="1" showInputMessage="1" showErrorMessage="1" prompt="Willits City " sqref="B52:H52" xr:uid="{00000000-0002-0000-0400-00001F000000}"/>
    <dataValidation allowBlank="1" showInputMessage="1" showErrorMessage="1" prompt="Willits City Data Table Heading Household" sqref="A53" xr:uid="{00000000-0002-0000-0400-000020000000}"/>
    <dataValidation allowBlank="1" showInputMessage="1" showErrorMessage="1" prompt="Willits City Data Table Heading Extreme Low" sqref="B53" xr:uid="{00000000-0002-0000-0400-000021000000}"/>
    <dataValidation allowBlank="1" showInputMessage="1" showErrorMessage="1" prompt="Willits City Data Table Heading Very Low" sqref="C53" xr:uid="{00000000-0002-0000-0400-000022000000}"/>
    <dataValidation allowBlank="1" showInputMessage="1" showErrorMessage="1" prompt="Willits City Data Table Heading Low" sqref="D53" xr:uid="{00000000-0002-0000-0400-000023000000}"/>
    <dataValidation allowBlank="1" showInputMessage="1" showErrorMessage="1" prompt="Willits City Data Table Heading Moderate" sqref="E53" xr:uid="{00000000-0002-0000-0400-000024000000}"/>
    <dataValidation allowBlank="1" showInputMessage="1" showErrorMessage="1" prompt="Willits City Data Table Heading Above Moderate" sqref="F53" xr:uid="{00000000-0002-0000-0400-000025000000}"/>
    <dataValidation allowBlank="1" showInputMessage="1" showErrorMessage="1" prompt="Willits City Data Table Heading Total" sqref="G53" xr:uid="{00000000-0002-0000-0400-000026000000}"/>
    <dataValidation allowBlank="1" showInputMessage="1" showErrorMessage="1" prompt="Willits City Data Table Heading Lower income" sqref="H53" xr:uid="{00000000-0002-0000-0400-000027000000}"/>
    <dataValidation allowBlank="1" showInputMessage="1" showErrorMessage="1" prompt="Overpayment - Table 4 (Unincorporated Mendocino County)" sqref="A67" xr:uid="{00000000-0002-0000-0400-000028000000}"/>
    <dataValidation allowBlank="1" showInputMessage="1" showErrorMessage="1" prompt="Unincorporated Mendocino County " sqref="B68:H68" xr:uid="{00000000-0002-0000-0400-000029000000}"/>
    <dataValidation allowBlank="1" showInputMessage="1" showErrorMessage="1" prompt="Unincorporated Mendocino County Data Table Heading Household" sqref="A69" xr:uid="{00000000-0002-0000-0400-00002A000000}"/>
    <dataValidation allowBlank="1" showInputMessage="1" showErrorMessage="1" prompt="Unincorporated Mendocino County Data Table Heading Extreme Low" sqref="B69" xr:uid="{00000000-0002-0000-0400-00002B000000}"/>
    <dataValidation allowBlank="1" showInputMessage="1" showErrorMessage="1" prompt="Unincorporated Mendocino County Data Table Heading Very Low" sqref="C69" xr:uid="{00000000-0002-0000-0400-00002C000000}"/>
    <dataValidation allowBlank="1" showInputMessage="1" showErrorMessage="1" prompt="Unincorporated Mendocino County Data Table Heading Low" sqref="D69" xr:uid="{00000000-0002-0000-0400-00002D000000}"/>
    <dataValidation allowBlank="1" showInputMessage="1" showErrorMessage="1" prompt="Unincorporated Mendocino County Data Table Heading Moderate" sqref="E69" xr:uid="{00000000-0002-0000-0400-00002E000000}"/>
    <dataValidation allowBlank="1" showInputMessage="1" showErrorMessage="1" prompt="Unincorporated Mendocino County Data Table Heading Above Moderate" sqref="F69" xr:uid="{00000000-0002-0000-0400-00002F000000}"/>
    <dataValidation allowBlank="1" showInputMessage="1" showErrorMessage="1" prompt="Unincorporated Mendocino County Data Table Heading Total" sqref="G69" xr:uid="{00000000-0002-0000-0400-000030000000}"/>
    <dataValidation allowBlank="1" showInputMessage="1" showErrorMessage="1" prompt="Unincorporated Mendocino County Data Table Heading Lower income" sqref="H69" xr:uid="{00000000-0002-0000-0400-000031000000}"/>
    <dataValidation allowBlank="1" showInputMessage="1" showErrorMessage="1" prompt="Overpayment - Households by Income Category Paying in Exces of 30% of Income for Housing Cost (Overpayment by Income)" sqref="B1:H2" xr:uid="{00000000-0002-0000-0400-000032000000}"/>
    <dataValidation allowBlank="1" showInputMessage="1" showErrorMessage="1" prompt="This worksheet contains 5 tables -  Table 4 starts from A5 to H78" sqref="A1" xr:uid="{00000000-0002-0000-0400-000033000000}"/>
    <dataValidation allowBlank="1" showInputMessage="1" showErrorMessage="1" prompt="Households by Income Category Paying in Exces of 30% of Income for Housing Cost (Overpayment by Income)" sqref="A2 A18:H18 A34:H34 A50:H50 A66:H66" xr:uid="{00000000-0002-0000-0400-000034000000}"/>
  </dataValidations>
  <pageMargins left="0.7" right="0.7" top="0.75" bottom="0.75" header="0.3" footer="0.3"/>
  <pageSetup scale="61" fitToHeight="0" orientation="portrait" horizontalDpi="300" verticalDpi="300" r:id="rId1"/>
  <headerFooter>
    <oddHeader>&amp;LHousing Element Data Package&amp;CMendocino County and cities within&amp;R&amp;D</oddHeader>
    <oddFooter>&amp;L&amp;A&amp;C&amp;"-,Bold"HCD-Housing Policy Division&amp;RPage &amp;P</oddFooter>
  </headerFooter>
  <rowBreaks count="1" manualBreakCount="1">
    <brk id="48" max="7" man="1"/>
  </rowBreaks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50021"/>
  </sheetPr>
  <dimension ref="A1:P95"/>
  <sheetViews>
    <sheetView topLeftCell="A37" zoomScaleNormal="100" zoomScaleSheetLayoutView="98" workbookViewId="0">
      <selection activeCell="A40" sqref="A40"/>
    </sheetView>
  </sheetViews>
  <sheetFormatPr baseColWidth="10" defaultColWidth="9.1640625" defaultRowHeight="15"/>
  <cols>
    <col min="1" max="1" width="41.5" style="64" customWidth="1"/>
    <col min="2" max="2" width="16.5" style="64" customWidth="1"/>
    <col min="3" max="3" width="36.6640625" style="64" customWidth="1"/>
    <col min="4" max="4" width="39.33203125" style="64" customWidth="1"/>
    <col min="5" max="5" width="40.5" style="64" customWidth="1"/>
    <col min="6" max="6" width="41.83203125" style="64" customWidth="1"/>
    <col min="7" max="7" width="36.5" style="64" customWidth="1"/>
    <col min="8" max="8" width="37.83203125" style="64" customWidth="1"/>
    <col min="9" max="9" width="29" style="64" customWidth="1"/>
    <col min="10" max="10" width="37.6640625" style="64" customWidth="1"/>
    <col min="11" max="11" width="39.1640625" style="64" customWidth="1"/>
    <col min="12" max="12" width="30.83203125" style="64" customWidth="1"/>
    <col min="13" max="13" width="22.83203125" style="64" customWidth="1"/>
    <col min="14" max="14" width="24.33203125" style="64" customWidth="1"/>
    <col min="15" max="16" width="25.6640625" style="64" customWidth="1"/>
    <col min="17" max="16384" width="9.1640625" style="64"/>
  </cols>
  <sheetData>
    <row r="1" spans="1:16" ht="15" customHeight="1">
      <c r="A1" s="236" t="s">
        <v>847</v>
      </c>
    </row>
    <row r="2" spans="1:16" ht="18" thickBot="1">
      <c r="A2" s="79" t="s">
        <v>113</v>
      </c>
    </row>
    <row r="3" spans="1:16" ht="27" customHeight="1" thickBot="1">
      <c r="A3" s="263" t="s">
        <v>6</v>
      </c>
      <c r="B3" s="264" t="s">
        <v>289</v>
      </c>
      <c r="C3" s="265" t="s">
        <v>848</v>
      </c>
      <c r="D3" s="266" t="s">
        <v>849</v>
      </c>
      <c r="E3" s="264" t="s">
        <v>290</v>
      </c>
      <c r="F3" s="265" t="s">
        <v>871</v>
      </c>
      <c r="G3" s="266" t="s">
        <v>872</v>
      </c>
      <c r="H3" s="264" t="s">
        <v>291</v>
      </c>
      <c r="I3" s="265" t="s">
        <v>873</v>
      </c>
      <c r="J3" s="266" t="s">
        <v>874</v>
      </c>
      <c r="K3" s="264" t="s">
        <v>292</v>
      </c>
      <c r="L3" s="265" t="s">
        <v>875</v>
      </c>
      <c r="M3" s="266" t="s">
        <v>876</v>
      </c>
      <c r="N3" s="264" t="s">
        <v>216</v>
      </c>
      <c r="O3" s="265" t="s">
        <v>877</v>
      </c>
      <c r="P3" s="265" t="s">
        <v>878</v>
      </c>
    </row>
    <row r="4" spans="1:16" s="303" customFormat="1" ht="48.75" customHeight="1">
      <c r="A4" s="267" t="s">
        <v>0</v>
      </c>
      <c r="B4" s="268" t="s">
        <v>883</v>
      </c>
      <c r="C4" s="268" t="s">
        <v>7</v>
      </c>
      <c r="D4" s="268" t="s">
        <v>8</v>
      </c>
      <c r="E4" s="268" t="s">
        <v>248</v>
      </c>
      <c r="F4" s="268" t="s">
        <v>7</v>
      </c>
      <c r="G4" s="268" t="s">
        <v>8</v>
      </c>
      <c r="H4" s="268" t="s">
        <v>248</v>
      </c>
      <c r="I4" s="268" t="s">
        <v>7</v>
      </c>
      <c r="J4" s="268" t="s">
        <v>8</v>
      </c>
      <c r="K4" s="268" t="s">
        <v>248</v>
      </c>
      <c r="L4" s="268" t="s">
        <v>7</v>
      </c>
      <c r="M4" s="268" t="s">
        <v>8</v>
      </c>
      <c r="N4" s="268" t="s">
        <v>248</v>
      </c>
      <c r="O4" s="268" t="s">
        <v>7</v>
      </c>
      <c r="P4" s="269" t="s">
        <v>8</v>
      </c>
    </row>
    <row r="5" spans="1:16">
      <c r="A5" s="270">
        <v>2011</v>
      </c>
      <c r="B5" s="271">
        <f>E14</f>
        <v>2913</v>
      </c>
      <c r="C5" s="270">
        <f>E15</f>
        <v>1342</v>
      </c>
      <c r="D5" s="270">
        <f>E25</f>
        <v>1571</v>
      </c>
      <c r="E5" s="272">
        <f>G14</f>
        <v>174</v>
      </c>
      <c r="F5" s="270">
        <f>G15</f>
        <v>75</v>
      </c>
      <c r="G5" s="270">
        <f>G25</f>
        <v>99</v>
      </c>
      <c r="H5" s="272">
        <f>I14</f>
        <v>6160</v>
      </c>
      <c r="I5" s="270">
        <f>I15</f>
        <v>2650</v>
      </c>
      <c r="J5" s="270">
        <f>I25</f>
        <v>3510</v>
      </c>
      <c r="K5" s="272">
        <f>K14</f>
        <v>2005</v>
      </c>
      <c r="L5" s="270">
        <f>K15</f>
        <v>1007</v>
      </c>
      <c r="M5" s="270">
        <f>K25</f>
        <v>998</v>
      </c>
      <c r="N5" s="272">
        <f>M14</f>
        <v>22850</v>
      </c>
      <c r="O5" s="270">
        <f>M15</f>
        <v>15946</v>
      </c>
      <c r="P5" s="273">
        <f>M25</f>
        <v>6904</v>
      </c>
    </row>
    <row r="6" spans="1:16">
      <c r="A6" s="274" t="s">
        <v>403</v>
      </c>
      <c r="B6" s="275"/>
      <c r="C6" s="275"/>
      <c r="D6" s="275"/>
    </row>
    <row r="7" spans="1:16">
      <c r="A7" s="304"/>
      <c r="B7" s="275"/>
      <c r="C7" s="275"/>
      <c r="D7" s="275"/>
    </row>
    <row r="8" spans="1:16">
      <c r="B8" s="304"/>
      <c r="C8" s="304"/>
      <c r="D8" s="304"/>
    </row>
    <row r="9" spans="1:16">
      <c r="A9" s="304"/>
      <c r="B9" s="304"/>
      <c r="C9" s="304"/>
    </row>
    <row r="10" spans="1:16" ht="18" thickBot="1">
      <c r="A10" s="277" t="s">
        <v>266</v>
      </c>
      <c r="B10" s="275"/>
      <c r="C10" s="275"/>
      <c r="M10" s="1"/>
      <c r="O10" s="1"/>
    </row>
    <row r="11" spans="1:16" ht="35.25" customHeight="1" thickBot="1">
      <c r="A11" s="675" t="s">
        <v>219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7"/>
      <c r="M11" s="678"/>
      <c r="N11" s="305"/>
      <c r="O11" s="1"/>
    </row>
    <row r="12" spans="1:16" ht="19.5" customHeight="1">
      <c r="A12" s="278" t="s">
        <v>900</v>
      </c>
      <c r="B12" s="279" t="s">
        <v>901</v>
      </c>
      <c r="C12" s="280" t="s">
        <v>295</v>
      </c>
      <c r="D12" s="281" t="s">
        <v>879</v>
      </c>
      <c r="E12" s="280" t="s">
        <v>300</v>
      </c>
      <c r="F12" s="281" t="s">
        <v>880</v>
      </c>
      <c r="G12" s="280" t="s">
        <v>299</v>
      </c>
      <c r="H12" s="281" t="s">
        <v>881</v>
      </c>
      <c r="I12" s="280" t="s">
        <v>301</v>
      </c>
      <c r="J12" s="281" t="s">
        <v>882</v>
      </c>
      <c r="K12" s="280" t="s">
        <v>302</v>
      </c>
      <c r="L12" s="281" t="s">
        <v>302</v>
      </c>
      <c r="M12" s="282" t="s">
        <v>294</v>
      </c>
      <c r="N12" s="305"/>
      <c r="O12" s="304"/>
    </row>
    <row r="13" spans="1:16" ht="15" customHeight="1">
      <c r="A13" s="283" t="s">
        <v>912</v>
      </c>
      <c r="B13" s="283" t="s">
        <v>912</v>
      </c>
      <c r="C13" s="284" t="s">
        <v>84</v>
      </c>
      <c r="D13" s="284" t="s">
        <v>126</v>
      </c>
      <c r="E13" s="284" t="s">
        <v>84</v>
      </c>
      <c r="F13" s="284" t="s">
        <v>126</v>
      </c>
      <c r="G13" s="284" t="s">
        <v>84</v>
      </c>
      <c r="H13" s="284" t="s">
        <v>126</v>
      </c>
      <c r="I13" s="284" t="s">
        <v>84</v>
      </c>
      <c r="J13" s="284" t="s">
        <v>126</v>
      </c>
      <c r="K13" s="284" t="s">
        <v>84</v>
      </c>
      <c r="L13" s="284" t="s">
        <v>126</v>
      </c>
      <c r="M13" s="192" t="s">
        <v>84</v>
      </c>
      <c r="N13" s="304"/>
    </row>
    <row r="14" spans="1:16" ht="17" thickBot="1">
      <c r="A14" s="285" t="s">
        <v>88</v>
      </c>
      <c r="B14" s="296" t="s">
        <v>861</v>
      </c>
      <c r="C14" s="173">
        <v>34102</v>
      </c>
      <c r="D14" s="169" t="s">
        <v>428</v>
      </c>
      <c r="E14" s="173">
        <v>2913</v>
      </c>
      <c r="F14" s="169" t="s">
        <v>312</v>
      </c>
      <c r="G14" s="172">
        <v>174</v>
      </c>
      <c r="H14" s="169" t="s">
        <v>183</v>
      </c>
      <c r="I14" s="173">
        <v>6160</v>
      </c>
      <c r="J14" s="169" t="s">
        <v>405</v>
      </c>
      <c r="K14" s="173">
        <v>2005</v>
      </c>
      <c r="L14" s="169" t="s">
        <v>420</v>
      </c>
      <c r="M14" s="192">
        <f t="shared" ref="M14:M34" si="0">C14-E14-G14-I14-K14</f>
        <v>22850</v>
      </c>
      <c r="N14" s="304"/>
    </row>
    <row r="15" spans="1:16" ht="16">
      <c r="A15" s="286" t="s">
        <v>89</v>
      </c>
      <c r="B15" s="297" t="s">
        <v>861</v>
      </c>
      <c r="C15" s="287">
        <v>21020</v>
      </c>
      <c r="D15" s="288" t="s">
        <v>429</v>
      </c>
      <c r="E15" s="287">
        <v>1342</v>
      </c>
      <c r="F15" s="288" t="s">
        <v>313</v>
      </c>
      <c r="G15" s="289">
        <v>75</v>
      </c>
      <c r="H15" s="288" t="s">
        <v>184</v>
      </c>
      <c r="I15" s="287">
        <v>2650</v>
      </c>
      <c r="J15" s="288" t="s">
        <v>406</v>
      </c>
      <c r="K15" s="287">
        <v>1007</v>
      </c>
      <c r="L15" s="288" t="s">
        <v>132</v>
      </c>
      <c r="M15" s="306">
        <f t="shared" si="0"/>
        <v>15946</v>
      </c>
      <c r="N15" s="307"/>
    </row>
    <row r="16" spans="1:16" ht="16">
      <c r="A16" s="290" t="s">
        <v>114</v>
      </c>
      <c r="B16" s="300" t="s">
        <v>861</v>
      </c>
      <c r="C16" s="172">
        <v>236</v>
      </c>
      <c r="D16" s="169" t="s">
        <v>431</v>
      </c>
      <c r="E16" s="172">
        <v>0</v>
      </c>
      <c r="F16" s="169" t="s">
        <v>138</v>
      </c>
      <c r="G16" s="172">
        <v>0</v>
      </c>
      <c r="H16" s="169" t="s">
        <v>138</v>
      </c>
      <c r="I16" s="172">
        <v>45</v>
      </c>
      <c r="J16" s="169" t="s">
        <v>167</v>
      </c>
      <c r="K16" s="172">
        <v>68</v>
      </c>
      <c r="L16" s="169" t="s">
        <v>421</v>
      </c>
      <c r="M16" s="192">
        <f t="shared" si="0"/>
        <v>123</v>
      </c>
      <c r="N16" s="304"/>
    </row>
    <row r="17" spans="1:15" ht="17" thickBot="1">
      <c r="A17" s="290" t="s">
        <v>115</v>
      </c>
      <c r="B17" s="298" t="s">
        <v>861</v>
      </c>
      <c r="C17" s="173">
        <v>1049</v>
      </c>
      <c r="D17" s="169" t="s">
        <v>432</v>
      </c>
      <c r="E17" s="172">
        <v>122</v>
      </c>
      <c r="F17" s="169" t="s">
        <v>201</v>
      </c>
      <c r="G17" s="172">
        <v>7</v>
      </c>
      <c r="H17" s="169" t="s">
        <v>404</v>
      </c>
      <c r="I17" s="172">
        <v>203</v>
      </c>
      <c r="J17" s="169" t="s">
        <v>407</v>
      </c>
      <c r="K17" s="172">
        <v>40</v>
      </c>
      <c r="L17" s="169" t="s">
        <v>186</v>
      </c>
      <c r="M17" s="192">
        <f t="shared" si="0"/>
        <v>677</v>
      </c>
      <c r="N17" s="304"/>
    </row>
    <row r="18" spans="1:15" ht="24" customHeight="1">
      <c r="A18" s="290" t="s">
        <v>116</v>
      </c>
      <c r="B18" s="299" t="s">
        <v>861</v>
      </c>
      <c r="C18" s="173">
        <v>2535</v>
      </c>
      <c r="D18" s="169" t="s">
        <v>433</v>
      </c>
      <c r="E18" s="172">
        <v>185</v>
      </c>
      <c r="F18" s="169" t="s">
        <v>165</v>
      </c>
      <c r="G18" s="172">
        <v>9</v>
      </c>
      <c r="H18" s="169" t="s">
        <v>143</v>
      </c>
      <c r="I18" s="172">
        <v>380</v>
      </c>
      <c r="J18" s="169" t="s">
        <v>408</v>
      </c>
      <c r="K18" s="172">
        <v>207</v>
      </c>
      <c r="L18" s="169" t="s">
        <v>189</v>
      </c>
      <c r="M18" s="192">
        <f t="shared" si="0"/>
        <v>1754</v>
      </c>
      <c r="N18" s="304"/>
    </row>
    <row r="19" spans="1:15" ht="16">
      <c r="A19" s="290" t="s">
        <v>117</v>
      </c>
      <c r="B19" s="300" t="s">
        <v>861</v>
      </c>
      <c r="C19" s="173">
        <v>4289</v>
      </c>
      <c r="D19" s="169" t="s">
        <v>434</v>
      </c>
      <c r="E19" s="172">
        <v>286</v>
      </c>
      <c r="F19" s="169" t="s">
        <v>201</v>
      </c>
      <c r="G19" s="172">
        <v>30</v>
      </c>
      <c r="H19" s="169" t="s">
        <v>141</v>
      </c>
      <c r="I19" s="172">
        <v>448</v>
      </c>
      <c r="J19" s="169" t="s">
        <v>409</v>
      </c>
      <c r="K19" s="172">
        <v>194</v>
      </c>
      <c r="L19" s="169" t="s">
        <v>185</v>
      </c>
      <c r="M19" s="192">
        <f t="shared" si="0"/>
        <v>3331</v>
      </c>
      <c r="N19" s="304"/>
    </row>
    <row r="20" spans="1:15" ht="17" thickBot="1">
      <c r="A20" s="290" t="s">
        <v>118</v>
      </c>
      <c r="B20" s="298" t="s">
        <v>861</v>
      </c>
      <c r="C20" s="173">
        <v>2943</v>
      </c>
      <c r="D20" s="169" t="s">
        <v>435</v>
      </c>
      <c r="E20" s="172">
        <v>168</v>
      </c>
      <c r="F20" s="169" t="s">
        <v>150</v>
      </c>
      <c r="G20" s="172">
        <v>14</v>
      </c>
      <c r="H20" s="169" t="s">
        <v>155</v>
      </c>
      <c r="I20" s="172">
        <v>199</v>
      </c>
      <c r="J20" s="169" t="s">
        <v>165</v>
      </c>
      <c r="K20" s="172">
        <v>142</v>
      </c>
      <c r="L20" s="169" t="s">
        <v>152</v>
      </c>
      <c r="M20" s="192">
        <f t="shared" si="0"/>
        <v>2420</v>
      </c>
      <c r="N20" s="304"/>
    </row>
    <row r="21" spans="1:15" ht="16">
      <c r="A21" s="290" t="s">
        <v>119</v>
      </c>
      <c r="B21" s="299" t="s">
        <v>861</v>
      </c>
      <c r="C21" s="173">
        <v>3296</v>
      </c>
      <c r="D21" s="169" t="s">
        <v>436</v>
      </c>
      <c r="E21" s="172">
        <v>162</v>
      </c>
      <c r="F21" s="169" t="s">
        <v>131</v>
      </c>
      <c r="G21" s="172">
        <v>2</v>
      </c>
      <c r="H21" s="169" t="s">
        <v>175</v>
      </c>
      <c r="I21" s="172">
        <v>499</v>
      </c>
      <c r="J21" s="169" t="s">
        <v>410</v>
      </c>
      <c r="K21" s="172">
        <v>64</v>
      </c>
      <c r="L21" s="169" t="s">
        <v>181</v>
      </c>
      <c r="M21" s="192">
        <f t="shared" si="0"/>
        <v>2569</v>
      </c>
      <c r="N21" s="304"/>
    </row>
    <row r="22" spans="1:15" ht="16">
      <c r="A22" s="290" t="s">
        <v>120</v>
      </c>
      <c r="B22" s="300" t="s">
        <v>861</v>
      </c>
      <c r="C22" s="173">
        <v>3654</v>
      </c>
      <c r="D22" s="169" t="s">
        <v>437</v>
      </c>
      <c r="E22" s="172">
        <v>166</v>
      </c>
      <c r="F22" s="169" t="s">
        <v>157</v>
      </c>
      <c r="G22" s="172">
        <v>4</v>
      </c>
      <c r="H22" s="169" t="s">
        <v>175</v>
      </c>
      <c r="I22" s="172">
        <v>504</v>
      </c>
      <c r="J22" s="169" t="s">
        <v>192</v>
      </c>
      <c r="K22" s="172">
        <v>148</v>
      </c>
      <c r="L22" s="169" t="s">
        <v>419</v>
      </c>
      <c r="M22" s="192">
        <f t="shared" si="0"/>
        <v>2832</v>
      </c>
      <c r="N22" s="304"/>
    </row>
    <row r="23" spans="1:15" ht="17" thickBot="1">
      <c r="A23" s="290" t="s">
        <v>121</v>
      </c>
      <c r="B23" s="298" t="s">
        <v>861</v>
      </c>
      <c r="C23" s="173">
        <v>2088</v>
      </c>
      <c r="D23" s="169" t="s">
        <v>129</v>
      </c>
      <c r="E23" s="172">
        <v>152</v>
      </c>
      <c r="F23" s="169" t="s">
        <v>207</v>
      </c>
      <c r="G23" s="172">
        <v>7</v>
      </c>
      <c r="H23" s="169" t="s">
        <v>143</v>
      </c>
      <c r="I23" s="172">
        <v>281</v>
      </c>
      <c r="J23" s="169" t="s">
        <v>166</v>
      </c>
      <c r="K23" s="172">
        <v>70</v>
      </c>
      <c r="L23" s="169" t="s">
        <v>154</v>
      </c>
      <c r="M23" s="192">
        <f t="shared" si="0"/>
        <v>1578</v>
      </c>
      <c r="N23" s="304"/>
    </row>
    <row r="24" spans="1:15" ht="15.75" customHeight="1">
      <c r="A24" s="290" t="s">
        <v>122</v>
      </c>
      <c r="B24" s="299" t="s">
        <v>861</v>
      </c>
      <c r="C24" s="172">
        <v>930</v>
      </c>
      <c r="D24" s="169" t="s">
        <v>438</v>
      </c>
      <c r="E24" s="172">
        <v>101</v>
      </c>
      <c r="F24" s="169" t="s">
        <v>314</v>
      </c>
      <c r="G24" s="172">
        <v>2</v>
      </c>
      <c r="H24" s="169" t="s">
        <v>139</v>
      </c>
      <c r="I24" s="172">
        <v>91</v>
      </c>
      <c r="J24" s="169" t="s">
        <v>412</v>
      </c>
      <c r="K24" s="172">
        <v>74</v>
      </c>
      <c r="L24" s="169" t="s">
        <v>152</v>
      </c>
      <c r="M24" s="192">
        <f t="shared" si="0"/>
        <v>662</v>
      </c>
      <c r="N24" s="304"/>
    </row>
    <row r="25" spans="1:15" ht="15" customHeight="1">
      <c r="A25" s="286" t="s">
        <v>97</v>
      </c>
      <c r="B25" s="302" t="s">
        <v>861</v>
      </c>
      <c r="C25" s="287">
        <v>13082</v>
      </c>
      <c r="D25" s="288" t="s">
        <v>439</v>
      </c>
      <c r="E25" s="287">
        <v>1571</v>
      </c>
      <c r="F25" s="288" t="s">
        <v>129</v>
      </c>
      <c r="G25" s="289">
        <v>99</v>
      </c>
      <c r="H25" s="288" t="s">
        <v>172</v>
      </c>
      <c r="I25" s="287">
        <v>3510</v>
      </c>
      <c r="J25" s="288" t="s">
        <v>413</v>
      </c>
      <c r="K25" s="289">
        <v>998</v>
      </c>
      <c r="L25" s="288" t="s">
        <v>415</v>
      </c>
      <c r="M25" s="306">
        <f t="shared" si="0"/>
        <v>6904</v>
      </c>
      <c r="N25" s="307"/>
      <c r="O25" s="308"/>
    </row>
    <row r="26" spans="1:15" ht="15" customHeight="1" thickBot="1">
      <c r="A26" s="290" t="s">
        <v>114</v>
      </c>
      <c r="B26" s="298" t="s">
        <v>861</v>
      </c>
      <c r="C26" s="173">
        <v>1072</v>
      </c>
      <c r="D26" s="169" t="s">
        <v>440</v>
      </c>
      <c r="E26" s="172">
        <v>118</v>
      </c>
      <c r="F26" s="169" t="s">
        <v>315</v>
      </c>
      <c r="G26" s="172">
        <v>0</v>
      </c>
      <c r="H26" s="169" t="s">
        <v>138</v>
      </c>
      <c r="I26" s="172">
        <v>338</v>
      </c>
      <c r="J26" s="169" t="s">
        <v>414</v>
      </c>
      <c r="K26" s="172">
        <v>106</v>
      </c>
      <c r="L26" s="169" t="s">
        <v>199</v>
      </c>
      <c r="M26" s="192">
        <f t="shared" si="0"/>
        <v>510</v>
      </c>
      <c r="N26" s="304"/>
    </row>
    <row r="27" spans="1:15" ht="15.75" customHeight="1">
      <c r="A27" s="290" t="s">
        <v>115</v>
      </c>
      <c r="B27" s="299" t="s">
        <v>861</v>
      </c>
      <c r="C27" s="173">
        <v>3163</v>
      </c>
      <c r="D27" s="169" t="s">
        <v>441</v>
      </c>
      <c r="E27" s="172">
        <v>335</v>
      </c>
      <c r="F27" s="169" t="s">
        <v>316</v>
      </c>
      <c r="G27" s="172">
        <v>26</v>
      </c>
      <c r="H27" s="169" t="s">
        <v>145</v>
      </c>
      <c r="I27" s="172">
        <v>912</v>
      </c>
      <c r="J27" s="169" t="s">
        <v>415</v>
      </c>
      <c r="K27" s="172">
        <v>115</v>
      </c>
      <c r="L27" s="169" t="s">
        <v>207</v>
      </c>
      <c r="M27" s="192">
        <f t="shared" si="0"/>
        <v>1775</v>
      </c>
      <c r="N27" s="304"/>
    </row>
    <row r="28" spans="1:15" ht="16">
      <c r="A28" s="290" t="s">
        <v>116</v>
      </c>
      <c r="B28" s="300" t="s">
        <v>861</v>
      </c>
      <c r="C28" s="173">
        <v>2583</v>
      </c>
      <c r="D28" s="169" t="s">
        <v>442</v>
      </c>
      <c r="E28" s="172">
        <v>339</v>
      </c>
      <c r="F28" s="169" t="s">
        <v>156</v>
      </c>
      <c r="G28" s="172">
        <v>29</v>
      </c>
      <c r="H28" s="169" t="s">
        <v>155</v>
      </c>
      <c r="I28" s="172">
        <v>660</v>
      </c>
      <c r="J28" s="169" t="s">
        <v>416</v>
      </c>
      <c r="K28" s="172">
        <v>226</v>
      </c>
      <c r="L28" s="169" t="s">
        <v>423</v>
      </c>
      <c r="M28" s="192">
        <f t="shared" si="0"/>
        <v>1329</v>
      </c>
      <c r="N28" s="304"/>
    </row>
    <row r="29" spans="1:15" ht="17" thickBot="1">
      <c r="A29" s="290" t="s">
        <v>117</v>
      </c>
      <c r="B29" s="298" t="s">
        <v>861</v>
      </c>
      <c r="C29" s="173">
        <v>2819</v>
      </c>
      <c r="D29" s="169" t="s">
        <v>433</v>
      </c>
      <c r="E29" s="172">
        <v>320</v>
      </c>
      <c r="F29" s="169" t="s">
        <v>189</v>
      </c>
      <c r="G29" s="172">
        <v>14</v>
      </c>
      <c r="H29" s="169" t="s">
        <v>141</v>
      </c>
      <c r="I29" s="172">
        <v>643</v>
      </c>
      <c r="J29" s="169" t="s">
        <v>180</v>
      </c>
      <c r="K29" s="172">
        <v>193</v>
      </c>
      <c r="L29" s="169" t="s">
        <v>424</v>
      </c>
      <c r="M29" s="192">
        <f t="shared" si="0"/>
        <v>1649</v>
      </c>
      <c r="N29" s="304"/>
    </row>
    <row r="30" spans="1:15" ht="16">
      <c r="A30" s="290" t="s">
        <v>118</v>
      </c>
      <c r="B30" s="299" t="s">
        <v>861</v>
      </c>
      <c r="C30" s="173">
        <v>1025</v>
      </c>
      <c r="D30" s="169" t="s">
        <v>443</v>
      </c>
      <c r="E30" s="172">
        <v>83</v>
      </c>
      <c r="F30" s="169" t="s">
        <v>317</v>
      </c>
      <c r="G30" s="172">
        <v>0</v>
      </c>
      <c r="H30" s="169" t="s">
        <v>138</v>
      </c>
      <c r="I30" s="172">
        <v>292</v>
      </c>
      <c r="J30" s="169" t="s">
        <v>409</v>
      </c>
      <c r="K30" s="172">
        <v>44</v>
      </c>
      <c r="L30" s="169" t="s">
        <v>425</v>
      </c>
      <c r="M30" s="192">
        <f t="shared" si="0"/>
        <v>606</v>
      </c>
      <c r="N30" s="304"/>
    </row>
    <row r="31" spans="1:15" ht="16">
      <c r="A31" s="290" t="s">
        <v>119</v>
      </c>
      <c r="B31" s="300" t="s">
        <v>861</v>
      </c>
      <c r="C31" s="172">
        <v>799</v>
      </c>
      <c r="D31" s="169" t="s">
        <v>444</v>
      </c>
      <c r="E31" s="172">
        <v>76</v>
      </c>
      <c r="F31" s="169" t="s">
        <v>203</v>
      </c>
      <c r="G31" s="172">
        <v>3</v>
      </c>
      <c r="H31" s="169" t="s">
        <v>142</v>
      </c>
      <c r="I31" s="172">
        <v>151</v>
      </c>
      <c r="J31" s="169" t="s">
        <v>418</v>
      </c>
      <c r="K31" s="172">
        <v>87</v>
      </c>
      <c r="L31" s="169" t="s">
        <v>135</v>
      </c>
      <c r="M31" s="192">
        <f t="shared" si="0"/>
        <v>482</v>
      </c>
      <c r="N31" s="304"/>
    </row>
    <row r="32" spans="1:15" ht="15.75" customHeight="1" thickBot="1">
      <c r="A32" s="290" t="s">
        <v>120</v>
      </c>
      <c r="B32" s="298" t="s">
        <v>861</v>
      </c>
      <c r="C32" s="172">
        <v>860</v>
      </c>
      <c r="D32" s="169" t="s">
        <v>445</v>
      </c>
      <c r="E32" s="172">
        <v>137</v>
      </c>
      <c r="F32" s="169" t="s">
        <v>135</v>
      </c>
      <c r="G32" s="172">
        <v>24</v>
      </c>
      <c r="H32" s="169" t="s">
        <v>173</v>
      </c>
      <c r="I32" s="172">
        <v>245</v>
      </c>
      <c r="J32" s="169" t="s">
        <v>188</v>
      </c>
      <c r="K32" s="172">
        <v>119</v>
      </c>
      <c r="L32" s="169" t="s">
        <v>210</v>
      </c>
      <c r="M32" s="192">
        <f t="shared" si="0"/>
        <v>335</v>
      </c>
      <c r="N32" s="304"/>
    </row>
    <row r="33" spans="1:15" ht="16">
      <c r="A33" s="290" t="s">
        <v>121</v>
      </c>
      <c r="B33" s="299" t="s">
        <v>861</v>
      </c>
      <c r="C33" s="172">
        <v>537</v>
      </c>
      <c r="D33" s="169" t="s">
        <v>133</v>
      </c>
      <c r="E33" s="172">
        <v>136</v>
      </c>
      <c r="F33" s="169" t="s">
        <v>157</v>
      </c>
      <c r="G33" s="172">
        <v>0</v>
      </c>
      <c r="H33" s="169" t="s">
        <v>138</v>
      </c>
      <c r="I33" s="172">
        <v>172</v>
      </c>
      <c r="J33" s="169" t="s">
        <v>419</v>
      </c>
      <c r="K33" s="172">
        <v>67</v>
      </c>
      <c r="L33" s="169" t="s">
        <v>426</v>
      </c>
      <c r="M33" s="192">
        <f t="shared" si="0"/>
        <v>162</v>
      </c>
      <c r="N33" s="304"/>
    </row>
    <row r="34" spans="1:15" ht="17" thickBot="1">
      <c r="A34" s="291" t="s">
        <v>122</v>
      </c>
      <c r="B34" s="300" t="s">
        <v>861</v>
      </c>
      <c r="C34" s="183">
        <v>224</v>
      </c>
      <c r="D34" s="180" t="s">
        <v>446</v>
      </c>
      <c r="E34" s="183">
        <v>27</v>
      </c>
      <c r="F34" s="180" t="s">
        <v>159</v>
      </c>
      <c r="G34" s="183">
        <v>3</v>
      </c>
      <c r="H34" s="180" t="s">
        <v>142</v>
      </c>
      <c r="I34" s="183">
        <v>97</v>
      </c>
      <c r="J34" s="180" t="s">
        <v>182</v>
      </c>
      <c r="K34" s="183">
        <v>41</v>
      </c>
      <c r="L34" s="292" t="s">
        <v>427</v>
      </c>
      <c r="M34" s="309">
        <f t="shared" si="0"/>
        <v>56</v>
      </c>
      <c r="N34" s="304"/>
    </row>
    <row r="35" spans="1:15" ht="16">
      <c r="A35" s="640" t="s">
        <v>813</v>
      </c>
      <c r="B35" s="641"/>
      <c r="C35" s="642"/>
      <c r="D35" s="641"/>
      <c r="E35" s="642"/>
      <c r="F35" s="180"/>
      <c r="G35" s="183"/>
      <c r="H35" s="180"/>
      <c r="I35" s="183"/>
      <c r="J35" s="180"/>
      <c r="K35" s="183"/>
    </row>
    <row r="36" spans="1:15">
      <c r="A36" s="293"/>
      <c r="B36" s="293"/>
      <c r="C36" s="293"/>
      <c r="D36" s="293"/>
      <c r="E36" s="293"/>
    </row>
    <row r="37" spans="1:15">
      <c r="A37" s="293"/>
      <c r="B37" s="293"/>
      <c r="C37" s="293"/>
      <c r="D37" s="293"/>
      <c r="E37" s="293"/>
    </row>
    <row r="39" spans="1:15">
      <c r="A39" s="2"/>
      <c r="M39" s="1"/>
      <c r="O39" s="1"/>
    </row>
    <row r="40" spans="1:15" s="76" customFormat="1" ht="15" customHeight="1">
      <c r="A40" s="581" t="s">
        <v>584</v>
      </c>
      <c r="B40" s="583" t="s">
        <v>860</v>
      </c>
      <c r="C40" s="314" t="s">
        <v>295</v>
      </c>
      <c r="D40" s="314" t="s">
        <v>845</v>
      </c>
      <c r="E40" s="314" t="s">
        <v>300</v>
      </c>
      <c r="F40" s="314" t="s">
        <v>902</v>
      </c>
      <c r="G40" s="314" t="s">
        <v>299</v>
      </c>
      <c r="H40" s="314" t="s">
        <v>903</v>
      </c>
      <c r="I40" s="314" t="s">
        <v>301</v>
      </c>
      <c r="J40" s="314" t="s">
        <v>904</v>
      </c>
      <c r="K40" s="314" t="s">
        <v>302</v>
      </c>
      <c r="L40" s="314" t="s">
        <v>905</v>
      </c>
      <c r="M40" s="315" t="s">
        <v>216</v>
      </c>
    </row>
    <row r="41" spans="1:15" ht="15" customHeight="1">
      <c r="A41" s="582" t="s">
        <v>842</v>
      </c>
      <c r="B41" s="584" t="s">
        <v>842</v>
      </c>
      <c r="C41" s="301" t="s">
        <v>84</v>
      </c>
      <c r="D41" s="301" t="s">
        <v>126</v>
      </c>
      <c r="E41" s="301" t="s">
        <v>84</v>
      </c>
      <c r="F41" s="301" t="s">
        <v>126</v>
      </c>
      <c r="G41" s="301" t="s">
        <v>84</v>
      </c>
      <c r="H41" s="301" t="s">
        <v>126</v>
      </c>
      <c r="I41" s="301" t="s">
        <v>84</v>
      </c>
      <c r="J41" s="301" t="s">
        <v>126</v>
      </c>
      <c r="K41" s="301" t="s">
        <v>84</v>
      </c>
      <c r="L41" s="301" t="s">
        <v>126</v>
      </c>
      <c r="M41" s="643" t="s">
        <v>84</v>
      </c>
    </row>
    <row r="42" spans="1:15" ht="15" customHeight="1">
      <c r="A42" s="290" t="s">
        <v>88</v>
      </c>
      <c r="B42" s="584" t="s">
        <v>842</v>
      </c>
      <c r="C42" s="173">
        <v>34102</v>
      </c>
      <c r="D42" s="169" t="s">
        <v>428</v>
      </c>
      <c r="E42" s="173">
        <v>2913</v>
      </c>
      <c r="F42" s="169" t="s">
        <v>312</v>
      </c>
      <c r="G42" s="172">
        <v>174</v>
      </c>
      <c r="H42" s="169" t="s">
        <v>183</v>
      </c>
      <c r="I42" s="173">
        <v>6160</v>
      </c>
      <c r="J42" s="169" t="s">
        <v>405</v>
      </c>
      <c r="K42" s="173">
        <v>2005</v>
      </c>
      <c r="L42" s="169" t="s">
        <v>420</v>
      </c>
      <c r="M42" s="175">
        <f t="shared" ref="M42:M58" si="1">C42-E42-G42-I42-K42</f>
        <v>22850</v>
      </c>
    </row>
    <row r="43" spans="1:15" ht="15" customHeight="1">
      <c r="A43" s="290" t="s">
        <v>89</v>
      </c>
      <c r="B43" s="584" t="s">
        <v>842</v>
      </c>
      <c r="C43" s="173">
        <v>21020</v>
      </c>
      <c r="D43" s="169" t="s">
        <v>429</v>
      </c>
      <c r="E43" s="173">
        <v>1342</v>
      </c>
      <c r="F43" s="169" t="s">
        <v>313</v>
      </c>
      <c r="G43" s="172">
        <v>75</v>
      </c>
      <c r="H43" s="169" t="s">
        <v>184</v>
      </c>
      <c r="I43" s="173">
        <v>2650</v>
      </c>
      <c r="J43" s="169" t="s">
        <v>406</v>
      </c>
      <c r="K43" s="173">
        <v>1007</v>
      </c>
      <c r="L43" s="169" t="s">
        <v>132</v>
      </c>
      <c r="M43" s="175">
        <f t="shared" si="1"/>
        <v>15946</v>
      </c>
    </row>
    <row r="44" spans="1:15" ht="15" customHeight="1">
      <c r="A44" s="290" t="s">
        <v>187</v>
      </c>
      <c r="B44" s="584" t="s">
        <v>842</v>
      </c>
      <c r="C44" s="173">
        <v>5498</v>
      </c>
      <c r="D44" s="169" t="s">
        <v>459</v>
      </c>
      <c r="E44" s="172">
        <v>340</v>
      </c>
      <c r="F44" s="169" t="s">
        <v>318</v>
      </c>
      <c r="G44" s="172">
        <v>22</v>
      </c>
      <c r="H44" s="169" t="s">
        <v>173</v>
      </c>
      <c r="I44" s="172">
        <v>776</v>
      </c>
      <c r="J44" s="169" t="s">
        <v>449</v>
      </c>
      <c r="K44" s="172">
        <v>254</v>
      </c>
      <c r="L44" s="169" t="s">
        <v>189</v>
      </c>
      <c r="M44" s="175">
        <f t="shared" si="1"/>
        <v>4106</v>
      </c>
    </row>
    <row r="45" spans="1:15" ht="15" customHeight="1">
      <c r="A45" s="290" t="s">
        <v>191</v>
      </c>
      <c r="B45" s="584" t="s">
        <v>842</v>
      </c>
      <c r="C45" s="173">
        <v>8748</v>
      </c>
      <c r="D45" s="169" t="s">
        <v>460</v>
      </c>
      <c r="E45" s="172">
        <v>582</v>
      </c>
      <c r="F45" s="169" t="s">
        <v>134</v>
      </c>
      <c r="G45" s="172">
        <v>31</v>
      </c>
      <c r="H45" s="169" t="s">
        <v>144</v>
      </c>
      <c r="I45" s="173">
        <v>1027</v>
      </c>
      <c r="J45" s="169" t="s">
        <v>450</v>
      </c>
      <c r="K45" s="172">
        <v>332</v>
      </c>
      <c r="L45" s="169" t="s">
        <v>457</v>
      </c>
      <c r="M45" s="175">
        <f t="shared" si="1"/>
        <v>6776</v>
      </c>
    </row>
    <row r="46" spans="1:15" ht="15" customHeight="1">
      <c r="A46" s="290" t="s">
        <v>194</v>
      </c>
      <c r="B46" s="584" t="s">
        <v>842</v>
      </c>
      <c r="C46" s="173">
        <v>2861</v>
      </c>
      <c r="D46" s="169" t="s">
        <v>461</v>
      </c>
      <c r="E46" s="172">
        <v>162</v>
      </c>
      <c r="F46" s="169" t="s">
        <v>319</v>
      </c>
      <c r="G46" s="172">
        <v>5</v>
      </c>
      <c r="H46" s="169" t="s">
        <v>143</v>
      </c>
      <c r="I46" s="172">
        <v>263</v>
      </c>
      <c r="J46" s="169" t="s">
        <v>451</v>
      </c>
      <c r="K46" s="172">
        <v>168</v>
      </c>
      <c r="L46" s="169" t="s">
        <v>130</v>
      </c>
      <c r="M46" s="175">
        <f t="shared" si="1"/>
        <v>2263</v>
      </c>
    </row>
    <row r="47" spans="1:15" ht="15" customHeight="1">
      <c r="A47" s="290" t="s">
        <v>195</v>
      </c>
      <c r="B47" s="584" t="s">
        <v>842</v>
      </c>
      <c r="C47" s="173">
        <v>2223</v>
      </c>
      <c r="D47" s="169" t="s">
        <v>462</v>
      </c>
      <c r="E47" s="172">
        <v>100</v>
      </c>
      <c r="F47" s="169" t="s">
        <v>207</v>
      </c>
      <c r="G47" s="172">
        <v>10</v>
      </c>
      <c r="H47" s="169" t="s">
        <v>140</v>
      </c>
      <c r="I47" s="172">
        <v>262</v>
      </c>
      <c r="J47" s="169" t="s">
        <v>138</v>
      </c>
      <c r="K47" s="172">
        <v>188</v>
      </c>
      <c r="L47" s="169" t="s">
        <v>318</v>
      </c>
      <c r="M47" s="175">
        <f t="shared" si="1"/>
        <v>1663</v>
      </c>
    </row>
    <row r="48" spans="1:15" ht="15" customHeight="1">
      <c r="A48" s="290" t="s">
        <v>198</v>
      </c>
      <c r="B48" s="584" t="s">
        <v>842</v>
      </c>
      <c r="C48" s="173">
        <v>1068</v>
      </c>
      <c r="D48" s="169" t="s">
        <v>463</v>
      </c>
      <c r="E48" s="172">
        <v>66</v>
      </c>
      <c r="F48" s="169" t="s">
        <v>320</v>
      </c>
      <c r="G48" s="172">
        <v>0</v>
      </c>
      <c r="H48" s="169" t="s">
        <v>138</v>
      </c>
      <c r="I48" s="172">
        <v>221</v>
      </c>
      <c r="J48" s="169" t="s">
        <v>452</v>
      </c>
      <c r="K48" s="172">
        <v>65</v>
      </c>
      <c r="L48" s="169" t="s">
        <v>154</v>
      </c>
      <c r="M48" s="175">
        <f t="shared" si="1"/>
        <v>716</v>
      </c>
    </row>
    <row r="49" spans="1:14" ht="15" customHeight="1">
      <c r="A49" s="290" t="s">
        <v>200</v>
      </c>
      <c r="B49" s="584" t="s">
        <v>842</v>
      </c>
      <c r="C49" s="172">
        <v>352</v>
      </c>
      <c r="D49" s="169" t="s">
        <v>464</v>
      </c>
      <c r="E49" s="172">
        <v>65</v>
      </c>
      <c r="F49" s="169" t="s">
        <v>320</v>
      </c>
      <c r="G49" s="172">
        <v>7</v>
      </c>
      <c r="H49" s="169" t="s">
        <v>146</v>
      </c>
      <c r="I49" s="172">
        <v>35</v>
      </c>
      <c r="J49" s="169" t="s">
        <v>453</v>
      </c>
      <c r="K49" s="172">
        <v>0</v>
      </c>
      <c r="L49" s="169" t="s">
        <v>138</v>
      </c>
      <c r="M49" s="175">
        <f t="shared" si="1"/>
        <v>245</v>
      </c>
    </row>
    <row r="50" spans="1:14" ht="15" customHeight="1">
      <c r="A50" s="290" t="s">
        <v>202</v>
      </c>
      <c r="B50" s="584" t="s">
        <v>842</v>
      </c>
      <c r="C50" s="172">
        <v>270</v>
      </c>
      <c r="D50" s="169" t="s">
        <v>153</v>
      </c>
      <c r="E50" s="172">
        <v>27</v>
      </c>
      <c r="F50" s="169" t="s">
        <v>176</v>
      </c>
      <c r="G50" s="172">
        <v>0</v>
      </c>
      <c r="H50" s="169" t="s">
        <v>138</v>
      </c>
      <c r="I50" s="172">
        <v>66</v>
      </c>
      <c r="J50" s="169" t="s">
        <v>211</v>
      </c>
      <c r="K50" s="172">
        <v>0</v>
      </c>
      <c r="L50" s="169" t="s">
        <v>138</v>
      </c>
      <c r="M50" s="175">
        <f t="shared" si="1"/>
        <v>177</v>
      </c>
    </row>
    <row r="51" spans="1:14" ht="15" customHeight="1">
      <c r="A51" s="290" t="s">
        <v>97</v>
      </c>
      <c r="B51" s="584" t="s">
        <v>842</v>
      </c>
      <c r="C51" s="173">
        <v>13082</v>
      </c>
      <c r="D51" s="169" t="s">
        <v>439</v>
      </c>
      <c r="E51" s="173">
        <v>1571</v>
      </c>
      <c r="F51" s="169" t="s">
        <v>129</v>
      </c>
      <c r="G51" s="172">
        <v>99</v>
      </c>
      <c r="H51" s="169" t="s">
        <v>172</v>
      </c>
      <c r="I51" s="173">
        <v>3510</v>
      </c>
      <c r="J51" s="169" t="s">
        <v>413</v>
      </c>
      <c r="K51" s="172">
        <v>998</v>
      </c>
      <c r="L51" s="169" t="s">
        <v>415</v>
      </c>
      <c r="M51" s="175">
        <f t="shared" si="1"/>
        <v>6904</v>
      </c>
    </row>
    <row r="52" spans="1:14" ht="15" customHeight="1">
      <c r="A52" s="290" t="s">
        <v>187</v>
      </c>
      <c r="B52" s="584" t="s">
        <v>842</v>
      </c>
      <c r="C52" s="173">
        <v>4586</v>
      </c>
      <c r="D52" s="169" t="s">
        <v>465</v>
      </c>
      <c r="E52" s="172">
        <v>606</v>
      </c>
      <c r="F52" s="169" t="s">
        <v>196</v>
      </c>
      <c r="G52" s="172">
        <v>28</v>
      </c>
      <c r="H52" s="169" t="s">
        <v>160</v>
      </c>
      <c r="I52" s="173">
        <v>1417</v>
      </c>
      <c r="J52" s="169" t="s">
        <v>454</v>
      </c>
      <c r="K52" s="172">
        <v>425</v>
      </c>
      <c r="L52" s="169" t="s">
        <v>163</v>
      </c>
      <c r="M52" s="175">
        <f t="shared" si="1"/>
        <v>2110</v>
      </c>
    </row>
    <row r="53" spans="1:14" ht="15" customHeight="1">
      <c r="A53" s="290" t="s">
        <v>191</v>
      </c>
      <c r="B53" s="584" t="s">
        <v>842</v>
      </c>
      <c r="C53" s="173">
        <v>3259</v>
      </c>
      <c r="D53" s="169" t="s">
        <v>466</v>
      </c>
      <c r="E53" s="172">
        <v>390</v>
      </c>
      <c r="F53" s="169" t="s">
        <v>321</v>
      </c>
      <c r="G53" s="172">
        <v>21</v>
      </c>
      <c r="H53" s="169" t="s">
        <v>160</v>
      </c>
      <c r="I53" s="172">
        <v>786</v>
      </c>
      <c r="J53" s="169" t="s">
        <v>438</v>
      </c>
      <c r="K53" s="172">
        <v>297</v>
      </c>
      <c r="L53" s="169" t="s">
        <v>407</v>
      </c>
      <c r="M53" s="175">
        <f t="shared" si="1"/>
        <v>1765</v>
      </c>
    </row>
    <row r="54" spans="1:14" ht="15" customHeight="1">
      <c r="A54" s="290" t="s">
        <v>194</v>
      </c>
      <c r="B54" s="584" t="s">
        <v>842</v>
      </c>
      <c r="C54" s="173">
        <v>2165</v>
      </c>
      <c r="D54" s="169" t="s">
        <v>441</v>
      </c>
      <c r="E54" s="172">
        <v>234</v>
      </c>
      <c r="F54" s="169" t="s">
        <v>322</v>
      </c>
      <c r="G54" s="172">
        <v>23</v>
      </c>
      <c r="H54" s="169" t="s">
        <v>127</v>
      </c>
      <c r="I54" s="172">
        <v>460</v>
      </c>
      <c r="J54" s="169" t="s">
        <v>455</v>
      </c>
      <c r="K54" s="172">
        <v>152</v>
      </c>
      <c r="L54" s="169" t="s">
        <v>193</v>
      </c>
      <c r="M54" s="175">
        <f t="shared" si="1"/>
        <v>1296</v>
      </c>
    </row>
    <row r="55" spans="1:14" ht="15" customHeight="1">
      <c r="A55" s="290" t="s">
        <v>195</v>
      </c>
      <c r="B55" s="584" t="s">
        <v>842</v>
      </c>
      <c r="C55" s="173">
        <v>1877</v>
      </c>
      <c r="D55" s="169" t="s">
        <v>467</v>
      </c>
      <c r="E55" s="172">
        <v>273</v>
      </c>
      <c r="F55" s="169" t="s">
        <v>206</v>
      </c>
      <c r="G55" s="172">
        <v>11</v>
      </c>
      <c r="H55" s="169" t="s">
        <v>174</v>
      </c>
      <c r="I55" s="172">
        <v>416</v>
      </c>
      <c r="J55" s="169" t="s">
        <v>128</v>
      </c>
      <c r="K55" s="172">
        <v>76</v>
      </c>
      <c r="L55" s="169" t="s">
        <v>199</v>
      </c>
      <c r="M55" s="175">
        <f t="shared" si="1"/>
        <v>1101</v>
      </c>
    </row>
    <row r="56" spans="1:14" ht="15" customHeight="1">
      <c r="A56" s="290" t="s">
        <v>198</v>
      </c>
      <c r="B56" s="584" t="s">
        <v>842</v>
      </c>
      <c r="C56" s="172">
        <v>798</v>
      </c>
      <c r="D56" s="169" t="s">
        <v>468</v>
      </c>
      <c r="E56" s="172">
        <v>41</v>
      </c>
      <c r="F56" s="169" t="s">
        <v>168</v>
      </c>
      <c r="G56" s="172">
        <v>12</v>
      </c>
      <c r="H56" s="169" t="s">
        <v>174</v>
      </c>
      <c r="I56" s="172">
        <v>262</v>
      </c>
      <c r="J56" s="169" t="s">
        <v>151</v>
      </c>
      <c r="K56" s="172">
        <v>24</v>
      </c>
      <c r="L56" s="169" t="s">
        <v>458</v>
      </c>
      <c r="M56" s="175">
        <f t="shared" si="1"/>
        <v>459</v>
      </c>
    </row>
    <row r="57" spans="1:14" ht="15" customHeight="1">
      <c r="A57" s="290" t="s">
        <v>200</v>
      </c>
      <c r="B57" s="584" t="s">
        <v>842</v>
      </c>
      <c r="C57" s="172">
        <v>221</v>
      </c>
      <c r="D57" s="169" t="s">
        <v>133</v>
      </c>
      <c r="E57" s="172">
        <v>14</v>
      </c>
      <c r="F57" s="169" t="s">
        <v>159</v>
      </c>
      <c r="G57" s="172">
        <v>4</v>
      </c>
      <c r="H57" s="169" t="s">
        <v>142</v>
      </c>
      <c r="I57" s="172">
        <v>94</v>
      </c>
      <c r="J57" s="169" t="s">
        <v>456</v>
      </c>
      <c r="K57" s="172">
        <v>24</v>
      </c>
      <c r="L57" s="169" t="s">
        <v>164</v>
      </c>
      <c r="M57" s="175">
        <f t="shared" si="1"/>
        <v>85</v>
      </c>
    </row>
    <row r="58" spans="1:14" ht="15" customHeight="1">
      <c r="A58" s="290" t="s">
        <v>202</v>
      </c>
      <c r="B58" s="584" t="s">
        <v>842</v>
      </c>
      <c r="C58" s="172">
        <v>176</v>
      </c>
      <c r="D58" s="169" t="s">
        <v>469</v>
      </c>
      <c r="E58" s="172">
        <v>13</v>
      </c>
      <c r="F58" s="169" t="s">
        <v>144</v>
      </c>
      <c r="G58" s="172">
        <v>0</v>
      </c>
      <c r="H58" s="169" t="s">
        <v>138</v>
      </c>
      <c r="I58" s="172">
        <v>75</v>
      </c>
      <c r="J58" s="169" t="s">
        <v>158</v>
      </c>
      <c r="K58" s="172">
        <v>0</v>
      </c>
      <c r="L58" s="316" t="s">
        <v>138</v>
      </c>
      <c r="M58" s="175">
        <f t="shared" si="1"/>
        <v>88</v>
      </c>
    </row>
    <row r="59" spans="1:14" ht="15" customHeight="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</row>
    <row r="60" spans="1:14" ht="17.25" customHeight="1">
      <c r="A60" s="294" t="s">
        <v>267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</row>
    <row r="61" spans="1:14" ht="25.5" customHeight="1" thickBot="1">
      <c r="A61" s="679" t="s">
        <v>217</v>
      </c>
      <c r="B61" s="680"/>
      <c r="C61" s="680"/>
      <c r="D61" s="680"/>
      <c r="E61" s="680"/>
      <c r="F61" s="681"/>
      <c r="G61" s="681"/>
      <c r="H61" s="681"/>
      <c r="I61" s="681"/>
      <c r="J61" s="681"/>
      <c r="K61" s="681"/>
      <c r="L61" s="681"/>
      <c r="M61" s="681"/>
      <c r="N61" s="681"/>
    </row>
    <row r="62" spans="1:14" s="76" customFormat="1" ht="19.5" customHeight="1">
      <c r="A62" s="333" t="s">
        <v>860</v>
      </c>
      <c r="B62" s="336" t="s">
        <v>898</v>
      </c>
      <c r="C62" s="337" t="s">
        <v>295</v>
      </c>
      <c r="D62" s="338" t="s">
        <v>879</v>
      </c>
      <c r="E62" s="337" t="s">
        <v>296</v>
      </c>
      <c r="F62" s="338" t="s">
        <v>884</v>
      </c>
      <c r="G62" s="337" t="s">
        <v>299</v>
      </c>
      <c r="H62" s="338" t="s">
        <v>881</v>
      </c>
      <c r="I62" s="337" t="s">
        <v>301</v>
      </c>
      <c r="J62" s="338" t="s">
        <v>882</v>
      </c>
      <c r="K62" s="337" t="s">
        <v>302</v>
      </c>
      <c r="L62" s="338" t="s">
        <v>885</v>
      </c>
      <c r="M62" s="339" t="s">
        <v>216</v>
      </c>
      <c r="N62" s="340" t="s">
        <v>886</v>
      </c>
    </row>
    <row r="63" spans="1:14" s="76" customFormat="1" ht="18" thickBot="1">
      <c r="A63" s="341" t="s">
        <v>908</v>
      </c>
      <c r="B63" s="341" t="s">
        <v>908</v>
      </c>
      <c r="C63" s="334" t="s">
        <v>40</v>
      </c>
      <c r="D63" s="334" t="s">
        <v>41</v>
      </c>
      <c r="E63" s="334" t="s">
        <v>40</v>
      </c>
      <c r="F63" s="334" t="s">
        <v>41</v>
      </c>
      <c r="G63" s="334" t="s">
        <v>40</v>
      </c>
      <c r="H63" s="334" t="s">
        <v>41</v>
      </c>
      <c r="I63" s="334" t="s">
        <v>40</v>
      </c>
      <c r="J63" s="334" t="s">
        <v>41</v>
      </c>
      <c r="K63" s="334" t="s">
        <v>40</v>
      </c>
      <c r="L63" s="334" t="s">
        <v>41</v>
      </c>
      <c r="M63" s="334" t="s">
        <v>40</v>
      </c>
      <c r="N63" s="335" t="s">
        <v>41</v>
      </c>
    </row>
    <row r="64" spans="1:14" s="3" customFormat="1" ht="29.25" customHeight="1">
      <c r="A64" s="318" t="s">
        <v>7</v>
      </c>
      <c r="B64" s="300" t="s">
        <v>861</v>
      </c>
      <c r="C64" s="319">
        <f>C43</f>
        <v>21020</v>
      </c>
      <c r="D64" s="320">
        <f>C64/C72</f>
        <v>0.61638613571051548</v>
      </c>
      <c r="E64" s="319">
        <f>E43</f>
        <v>1342</v>
      </c>
      <c r="F64" s="320">
        <f>E64/E72</f>
        <v>0.4606934431857192</v>
      </c>
      <c r="G64" s="319">
        <f>G43</f>
        <v>75</v>
      </c>
      <c r="H64" s="320">
        <f>G64/G72</f>
        <v>0.43103448275862066</v>
      </c>
      <c r="I64" s="319">
        <f>I43</f>
        <v>2650</v>
      </c>
      <c r="J64" s="320">
        <f>I64/I72</f>
        <v>0.43019480519480519</v>
      </c>
      <c r="K64" s="319">
        <f>K43</f>
        <v>1007</v>
      </c>
      <c r="L64" s="320">
        <f t="shared" ref="L64" si="2">K64/K72</f>
        <v>0.5022443890274314</v>
      </c>
      <c r="M64" s="319">
        <f>M43</f>
        <v>15946</v>
      </c>
      <c r="N64" s="320">
        <f t="shared" ref="N64" si="3">M64/M72</f>
        <v>0.69785557986870894</v>
      </c>
    </row>
    <row r="65" spans="1:14" ht="16">
      <c r="A65" s="321" t="s">
        <v>10</v>
      </c>
      <c r="B65" s="300" t="s">
        <v>861</v>
      </c>
      <c r="C65" s="322">
        <f>C44</f>
        <v>5498</v>
      </c>
      <c r="D65" s="323">
        <f>C65/C$64</f>
        <v>0.26156041864890578</v>
      </c>
      <c r="E65" s="322">
        <f>E44</f>
        <v>340</v>
      </c>
      <c r="F65" s="323">
        <f>E65/E$64</f>
        <v>0.25335320417287632</v>
      </c>
      <c r="G65" s="322">
        <f>G44</f>
        <v>22</v>
      </c>
      <c r="H65" s="323">
        <f>G65/G$64</f>
        <v>0.29333333333333333</v>
      </c>
      <c r="I65" s="322">
        <f>I44</f>
        <v>776</v>
      </c>
      <c r="J65" s="323">
        <f>I65/I$64</f>
        <v>0.29283018867924526</v>
      </c>
      <c r="K65" s="322">
        <f>K44</f>
        <v>254</v>
      </c>
      <c r="L65" s="323">
        <f>K65/K$64</f>
        <v>0.25223435948361472</v>
      </c>
      <c r="M65" s="322">
        <f>M44</f>
        <v>4106</v>
      </c>
      <c r="N65" s="323">
        <f>M65/M$64</f>
        <v>0.25749404239307666</v>
      </c>
    </row>
    <row r="66" spans="1:14" ht="16">
      <c r="A66" s="321" t="s">
        <v>212</v>
      </c>
      <c r="B66" s="300" t="s">
        <v>861</v>
      </c>
      <c r="C66" s="322">
        <f>C45+C46+C47</f>
        <v>13832</v>
      </c>
      <c r="D66" s="323">
        <f t="shared" ref="D66:F67" si="4">C66/C$64</f>
        <v>0.65803996194100856</v>
      </c>
      <c r="E66" s="322">
        <f>E45+E46+E47</f>
        <v>844</v>
      </c>
      <c r="F66" s="323">
        <f t="shared" si="4"/>
        <v>0.62891207153502238</v>
      </c>
      <c r="G66" s="322">
        <f>G45+G46+G47</f>
        <v>46</v>
      </c>
      <c r="H66" s="323">
        <f t="shared" ref="H66" si="5">G66/G$64</f>
        <v>0.61333333333333329</v>
      </c>
      <c r="I66" s="322">
        <f>I45+I46+I47</f>
        <v>1552</v>
      </c>
      <c r="J66" s="323">
        <f t="shared" ref="J66" si="6">I66/I$64</f>
        <v>0.58566037735849052</v>
      </c>
      <c r="K66" s="322">
        <f>K45+K46+K47</f>
        <v>688</v>
      </c>
      <c r="L66" s="323">
        <f t="shared" ref="L66" si="7">K66/K$64</f>
        <v>0.68321747765640517</v>
      </c>
      <c r="M66" s="322">
        <f>M45+M46+M47</f>
        <v>10702</v>
      </c>
      <c r="N66" s="323">
        <f t="shared" ref="N66" si="8">M66/M$64</f>
        <v>0.67114009783017681</v>
      </c>
    </row>
    <row r="67" spans="1:14" ht="16">
      <c r="A67" s="321" t="s">
        <v>213</v>
      </c>
      <c r="B67" s="300" t="s">
        <v>861</v>
      </c>
      <c r="C67" s="322">
        <f>C48+C49+C50</f>
        <v>1690</v>
      </c>
      <c r="D67" s="323">
        <f t="shared" si="4"/>
        <v>8.0399619410085638E-2</v>
      </c>
      <c r="E67" s="322">
        <f>E48+E49+E50</f>
        <v>158</v>
      </c>
      <c r="F67" s="323">
        <f t="shared" si="4"/>
        <v>0.11773472429210134</v>
      </c>
      <c r="G67" s="322">
        <f>G48+G49+G50</f>
        <v>7</v>
      </c>
      <c r="H67" s="323">
        <f t="shared" ref="H67" si="9">G67/G$64</f>
        <v>9.3333333333333338E-2</v>
      </c>
      <c r="I67" s="322">
        <f>I48+I49+I50</f>
        <v>322</v>
      </c>
      <c r="J67" s="323">
        <f t="shared" ref="J67" si="10">I67/I$64</f>
        <v>0.12150943396226416</v>
      </c>
      <c r="K67" s="322">
        <f>K48+K49+K50</f>
        <v>65</v>
      </c>
      <c r="L67" s="323">
        <f t="shared" ref="L67" si="11">K67/K$64</f>
        <v>6.4548162859980135E-2</v>
      </c>
      <c r="M67" s="322">
        <f>M48+M49+M50</f>
        <v>1138</v>
      </c>
      <c r="N67" s="323">
        <f t="shared" ref="N67" si="12">M67/M$64</f>
        <v>7.1365859776746518E-2</v>
      </c>
    </row>
    <row r="68" spans="1:14" s="3" customFormat="1" ht="27.75" customHeight="1">
      <c r="A68" s="324" t="s">
        <v>214</v>
      </c>
      <c r="B68" s="300" t="s">
        <v>861</v>
      </c>
      <c r="C68" s="325">
        <f>C51</f>
        <v>13082</v>
      </c>
      <c r="D68" s="326">
        <f>C68/C72</f>
        <v>0.38361386428948446</v>
      </c>
      <c r="E68" s="325">
        <f>E51</f>
        <v>1571</v>
      </c>
      <c r="F68" s="326">
        <f>E68/E72</f>
        <v>0.53930655681428086</v>
      </c>
      <c r="G68" s="325">
        <f>G51</f>
        <v>99</v>
      </c>
      <c r="H68" s="326">
        <f>G68/G72</f>
        <v>0.56896551724137934</v>
      </c>
      <c r="I68" s="325">
        <f>I51</f>
        <v>3510</v>
      </c>
      <c r="J68" s="326">
        <f>I68/I72</f>
        <v>0.56980519480519476</v>
      </c>
      <c r="K68" s="325">
        <f>K51</f>
        <v>998</v>
      </c>
      <c r="L68" s="326">
        <f t="shared" ref="L68" si="13">K68/K72</f>
        <v>0.4977556109725686</v>
      </c>
      <c r="M68" s="325">
        <f>M51</f>
        <v>6904</v>
      </c>
      <c r="N68" s="326">
        <f t="shared" ref="N68" si="14">M68/M72</f>
        <v>0.302144420131291</v>
      </c>
    </row>
    <row r="69" spans="1:14" ht="16">
      <c r="A69" s="321" t="s">
        <v>10</v>
      </c>
      <c r="B69" s="300" t="s">
        <v>861</v>
      </c>
      <c r="C69" s="204">
        <f>C52</f>
        <v>4586</v>
      </c>
      <c r="D69" s="323">
        <f>C69/C$68</f>
        <v>0.35055801865158231</v>
      </c>
      <c r="E69" s="204">
        <f>E52</f>
        <v>606</v>
      </c>
      <c r="F69" s="323">
        <f>E69/E$68</f>
        <v>0.38574156588160408</v>
      </c>
      <c r="G69" s="204">
        <f>G52</f>
        <v>28</v>
      </c>
      <c r="H69" s="323">
        <f>G69/G$68</f>
        <v>0.28282828282828282</v>
      </c>
      <c r="I69" s="204">
        <f>I52</f>
        <v>1417</v>
      </c>
      <c r="J69" s="323">
        <f>I69/I$68</f>
        <v>0.40370370370370373</v>
      </c>
      <c r="K69" s="204">
        <f>K52</f>
        <v>425</v>
      </c>
      <c r="L69" s="323">
        <f>K69/K$68</f>
        <v>0.42585170340681361</v>
      </c>
      <c r="M69" s="204">
        <f>M52</f>
        <v>2110</v>
      </c>
      <c r="N69" s="323">
        <f>M69/M$68</f>
        <v>0.3056199304750869</v>
      </c>
    </row>
    <row r="70" spans="1:14" ht="16">
      <c r="A70" s="321" t="s">
        <v>212</v>
      </c>
      <c r="B70" s="300" t="s">
        <v>861</v>
      </c>
      <c r="C70" s="204">
        <f>C53+C54+C55</f>
        <v>7301</v>
      </c>
      <c r="D70" s="323">
        <f t="shared" ref="D70:F71" si="15">C70/$C$64</f>
        <v>0.34733587059942911</v>
      </c>
      <c r="E70" s="204">
        <f>E53+E54+E55</f>
        <v>897</v>
      </c>
      <c r="F70" s="323">
        <f t="shared" si="15"/>
        <v>4.2673644148430064E-2</v>
      </c>
      <c r="G70" s="204">
        <f>G53+G54+G55</f>
        <v>55</v>
      </c>
      <c r="H70" s="323">
        <f t="shared" ref="H70" si="16">G70/$C$64</f>
        <v>2.6165556612749762E-3</v>
      </c>
      <c r="I70" s="204">
        <f>I53+I54+I55</f>
        <v>1662</v>
      </c>
      <c r="J70" s="323">
        <f t="shared" ref="J70" si="17">I70/$C$64</f>
        <v>7.9067554709800189E-2</v>
      </c>
      <c r="K70" s="204">
        <f>K53+K54+K55</f>
        <v>525</v>
      </c>
      <c r="L70" s="323">
        <f t="shared" ref="L70" si="18">K70/$C$64</f>
        <v>2.4976213130352046E-2</v>
      </c>
      <c r="M70" s="204">
        <f>M53+M54+M55</f>
        <v>4162</v>
      </c>
      <c r="N70" s="323">
        <f t="shared" ref="N70" si="19">M70/$C$64</f>
        <v>0.19800190294957185</v>
      </c>
    </row>
    <row r="71" spans="1:14" ht="16">
      <c r="A71" s="321" t="s">
        <v>213</v>
      </c>
      <c r="B71" s="300" t="s">
        <v>861</v>
      </c>
      <c r="C71" s="204">
        <f>C56+C57+C58</f>
        <v>1195</v>
      </c>
      <c r="D71" s="323">
        <f t="shared" si="15"/>
        <v>5.6850618458610849E-2</v>
      </c>
      <c r="E71" s="204">
        <f>E56+E57+E58</f>
        <v>68</v>
      </c>
      <c r="F71" s="323">
        <f t="shared" si="15"/>
        <v>3.2350142721217887E-3</v>
      </c>
      <c r="G71" s="204">
        <f>G56+G57+G58</f>
        <v>16</v>
      </c>
      <c r="H71" s="323">
        <f t="shared" ref="H71" si="20">G71/$C$64</f>
        <v>7.6117982873453852E-4</v>
      </c>
      <c r="I71" s="204">
        <f>I56+I57+I58</f>
        <v>431</v>
      </c>
      <c r="J71" s="323">
        <f t="shared" ref="J71" si="21">I71/$C$64</f>
        <v>2.0504281636536632E-2</v>
      </c>
      <c r="K71" s="204">
        <f>K56+K57+K58</f>
        <v>48</v>
      </c>
      <c r="L71" s="323">
        <f t="shared" ref="L71" si="22">K71/$C$64</f>
        <v>2.2835394862036158E-3</v>
      </c>
      <c r="M71" s="204">
        <f>M56+M57+M58</f>
        <v>632</v>
      </c>
      <c r="N71" s="323">
        <f t="shared" ref="N71" si="23">M71/$C$64</f>
        <v>3.0066603235014273E-2</v>
      </c>
    </row>
    <row r="72" spans="1:14" s="3" customFormat="1" ht="30.75" customHeight="1">
      <c r="A72" s="324" t="s">
        <v>88</v>
      </c>
      <c r="B72" s="300" t="s">
        <v>861</v>
      </c>
      <c r="C72" s="327">
        <f>C64+C68</f>
        <v>34102</v>
      </c>
      <c r="D72" s="328"/>
      <c r="E72" s="327">
        <f>E64+E68</f>
        <v>2913</v>
      </c>
      <c r="F72" s="328"/>
      <c r="G72" s="327">
        <f>G64+G68</f>
        <v>174</v>
      </c>
      <c r="H72" s="328"/>
      <c r="I72" s="327">
        <f>I64+I68</f>
        <v>6160</v>
      </c>
      <c r="J72" s="328"/>
      <c r="K72" s="327">
        <f t="shared" ref="K72" si="24">K64+K68</f>
        <v>2005</v>
      </c>
      <c r="L72" s="328"/>
      <c r="M72" s="327">
        <f t="shared" ref="M72" si="25">M64+M68</f>
        <v>22850</v>
      </c>
      <c r="N72" s="328"/>
    </row>
    <row r="73" spans="1:14" ht="16">
      <c r="A73" s="321" t="s">
        <v>215</v>
      </c>
      <c r="B73" s="300" t="s">
        <v>861</v>
      </c>
      <c r="C73" s="329">
        <f t="shared" ref="C73:E75" si="26">C65+C69</f>
        <v>10084</v>
      </c>
      <c r="D73" s="323">
        <f>C73/C72</f>
        <v>0.2957011318984224</v>
      </c>
      <c r="E73" s="329">
        <f t="shared" si="26"/>
        <v>946</v>
      </c>
      <c r="F73" s="323">
        <f>E73/E72</f>
        <v>0.32475111568829385</v>
      </c>
      <c r="G73" s="329">
        <f t="shared" ref="G73" si="27">G65+G69</f>
        <v>50</v>
      </c>
      <c r="H73" s="323">
        <f>G73/G72</f>
        <v>0.28735632183908044</v>
      </c>
      <c r="I73" s="329">
        <f t="shared" ref="I73" si="28">I65+I69</f>
        <v>2193</v>
      </c>
      <c r="J73" s="323">
        <f>I73/I72</f>
        <v>0.35600649350649349</v>
      </c>
      <c r="K73" s="329">
        <f t="shared" ref="K73" si="29">K65+K69</f>
        <v>679</v>
      </c>
      <c r="L73" s="323">
        <f t="shared" ref="L73" si="30">K73/K72</f>
        <v>0.33865336658354117</v>
      </c>
      <c r="M73" s="329">
        <f t="shared" ref="M73" si="31">M65+M69</f>
        <v>6216</v>
      </c>
      <c r="N73" s="323">
        <f t="shared" ref="N73" si="32">M73/M72</f>
        <v>0.27203501094091903</v>
      </c>
    </row>
    <row r="74" spans="1:14" ht="16">
      <c r="A74" s="321" t="s">
        <v>212</v>
      </c>
      <c r="B74" s="300" t="s">
        <v>861</v>
      </c>
      <c r="C74" s="329">
        <f t="shared" si="26"/>
        <v>21133</v>
      </c>
      <c r="D74" s="323">
        <f>C74/C72</f>
        <v>0.61969972435634268</v>
      </c>
      <c r="E74" s="329">
        <f t="shared" si="26"/>
        <v>1741</v>
      </c>
      <c r="F74" s="323">
        <f>E74/E72</f>
        <v>0.59766563680054929</v>
      </c>
      <c r="G74" s="329">
        <f t="shared" ref="G74" si="33">G66+G70</f>
        <v>101</v>
      </c>
      <c r="H74" s="323">
        <f>G74/G72</f>
        <v>0.58045977011494254</v>
      </c>
      <c r="I74" s="329">
        <f t="shared" ref="I74" si="34">I66+I70</f>
        <v>3214</v>
      </c>
      <c r="J74" s="323">
        <f>I74/I72</f>
        <v>0.52175324675324675</v>
      </c>
      <c r="K74" s="329">
        <f t="shared" ref="K74" si="35">K66+K70</f>
        <v>1213</v>
      </c>
      <c r="L74" s="323">
        <f t="shared" ref="L74" si="36">K74/K72</f>
        <v>0.60498753117206983</v>
      </c>
      <c r="M74" s="329">
        <f t="shared" ref="M74" si="37">M66+M70</f>
        <v>14864</v>
      </c>
      <c r="N74" s="323">
        <f t="shared" ref="N74" si="38">M74/M72</f>
        <v>0.65050328227571119</v>
      </c>
    </row>
    <row r="75" spans="1:14" ht="16">
      <c r="A75" s="330" t="s">
        <v>213</v>
      </c>
      <c r="B75" s="300" t="s">
        <v>861</v>
      </c>
      <c r="C75" s="331">
        <f t="shared" si="26"/>
        <v>2885</v>
      </c>
      <c r="D75" s="332">
        <f>C75/C72</f>
        <v>8.4599143745234889E-2</v>
      </c>
      <c r="E75" s="331">
        <f t="shared" si="26"/>
        <v>226</v>
      </c>
      <c r="F75" s="332">
        <f>E75/E72</f>
        <v>7.7583247511156889E-2</v>
      </c>
      <c r="G75" s="331">
        <f t="shared" ref="G75" si="39">G67+G71</f>
        <v>23</v>
      </c>
      <c r="H75" s="332">
        <f>G75/G72</f>
        <v>0.13218390804597702</v>
      </c>
      <c r="I75" s="331">
        <f t="shared" ref="I75" si="40">I67+I71</f>
        <v>753</v>
      </c>
      <c r="J75" s="332">
        <f>I75/I72</f>
        <v>0.12224025974025975</v>
      </c>
      <c r="K75" s="331">
        <f t="shared" ref="K75" si="41">K67+K71</f>
        <v>113</v>
      </c>
      <c r="L75" s="332">
        <f t="shared" ref="L75" si="42">K75/K72</f>
        <v>5.6359102244389024E-2</v>
      </c>
      <c r="M75" s="331">
        <f t="shared" ref="M75" si="43">M67+M71</f>
        <v>1770</v>
      </c>
      <c r="N75" s="332">
        <f t="shared" ref="N75" si="44">M75/M72</f>
        <v>7.7461706783369805E-2</v>
      </c>
    </row>
    <row r="76" spans="1:14">
      <c r="A76" s="312" t="s">
        <v>218</v>
      </c>
      <c r="B76" s="342" t="s">
        <v>861</v>
      </c>
      <c r="C76" s="310">
        <f>C68+C72</f>
        <v>47184</v>
      </c>
      <c r="D76" s="311"/>
      <c r="E76" s="310">
        <f>E68+E72</f>
        <v>4484</v>
      </c>
      <c r="F76" s="311"/>
      <c r="G76" s="313">
        <f>G68+G72</f>
        <v>273</v>
      </c>
      <c r="H76" s="311"/>
      <c r="I76" s="310">
        <f>I68+I72</f>
        <v>9670</v>
      </c>
      <c r="J76" s="311"/>
      <c r="K76" s="310">
        <f>K68+K72</f>
        <v>3003</v>
      </c>
      <c r="L76" s="311"/>
      <c r="M76" s="310">
        <f>M68+M72</f>
        <v>29754</v>
      </c>
      <c r="N76" s="311"/>
    </row>
    <row r="78" spans="1:14" ht="18" thickBot="1">
      <c r="A78" s="79" t="s">
        <v>268</v>
      </c>
    </row>
    <row r="79" spans="1:14" ht="15.75" customHeight="1" thickBot="1">
      <c r="A79" s="671" t="s">
        <v>17</v>
      </c>
      <c r="B79" s="671"/>
      <c r="C79" s="671"/>
      <c r="D79" s="672"/>
      <c r="E79" s="672"/>
      <c r="F79" s="672"/>
      <c r="G79" s="672"/>
      <c r="H79" s="672"/>
      <c r="I79" s="672"/>
      <c r="J79" s="672"/>
      <c r="K79" s="672"/>
    </row>
    <row r="80" spans="1:14" ht="15.75" customHeight="1" thickBot="1">
      <c r="A80" s="671"/>
      <c r="B80" s="671"/>
      <c r="C80" s="671"/>
      <c r="D80" s="672"/>
      <c r="E80" s="672"/>
      <c r="F80" s="672"/>
      <c r="G80" s="672"/>
      <c r="H80" s="672"/>
      <c r="I80" s="672"/>
      <c r="J80" s="672"/>
      <c r="K80" s="672"/>
    </row>
    <row r="81" spans="1:14" s="76" customFormat="1" ht="18" thickBot="1">
      <c r="A81" s="352" t="s">
        <v>860</v>
      </c>
      <c r="B81" s="353" t="s">
        <v>289</v>
      </c>
      <c r="C81" s="354" t="s">
        <v>848</v>
      </c>
      <c r="D81" s="353" t="s">
        <v>290</v>
      </c>
      <c r="E81" s="354" t="s">
        <v>850</v>
      </c>
      <c r="F81" s="353" t="s">
        <v>291</v>
      </c>
      <c r="G81" s="354" t="s">
        <v>887</v>
      </c>
      <c r="H81" s="353" t="s">
        <v>292</v>
      </c>
      <c r="I81" s="354" t="s">
        <v>888</v>
      </c>
      <c r="J81" s="353" t="s">
        <v>293</v>
      </c>
      <c r="K81" s="355" t="s">
        <v>889</v>
      </c>
    </row>
    <row r="82" spans="1:14" ht="18" thickBot="1">
      <c r="A82" s="356" t="s">
        <v>18</v>
      </c>
      <c r="B82" s="356" t="s">
        <v>5</v>
      </c>
      <c r="C82" s="356" t="s">
        <v>3</v>
      </c>
      <c r="D82" s="356" t="s">
        <v>5</v>
      </c>
      <c r="E82" s="356" t="s">
        <v>3</v>
      </c>
      <c r="F82" s="356" t="s">
        <v>5</v>
      </c>
      <c r="G82" s="356" t="s">
        <v>3</v>
      </c>
      <c r="H82" s="356" t="s">
        <v>5</v>
      </c>
      <c r="I82" s="356" t="s">
        <v>3</v>
      </c>
      <c r="J82" s="356" t="s">
        <v>5</v>
      </c>
      <c r="K82" s="357" t="s">
        <v>3</v>
      </c>
      <c r="N82" s="65"/>
    </row>
    <row r="83" spans="1:14" s="76" customFormat="1" ht="17" thickBot="1">
      <c r="A83" s="343" t="s">
        <v>19</v>
      </c>
      <c r="B83" s="358" t="s">
        <v>861</v>
      </c>
      <c r="C83" s="359" t="s">
        <v>861</v>
      </c>
      <c r="D83" s="358" t="s">
        <v>861</v>
      </c>
      <c r="E83" s="359" t="s">
        <v>861</v>
      </c>
      <c r="F83" s="358" t="s">
        <v>861</v>
      </c>
      <c r="G83" s="359" t="s">
        <v>861</v>
      </c>
      <c r="H83" s="358" t="s">
        <v>861</v>
      </c>
      <c r="I83" s="359" t="s">
        <v>861</v>
      </c>
      <c r="J83" s="358" t="s">
        <v>861</v>
      </c>
      <c r="K83" s="360" t="s">
        <v>861</v>
      </c>
    </row>
    <row r="84" spans="1:14" ht="48.75" customHeight="1" thickBot="1">
      <c r="A84" s="344" t="s">
        <v>20</v>
      </c>
      <c r="B84" s="345">
        <v>307</v>
      </c>
      <c r="C84" s="346">
        <v>0.17247191011235954</v>
      </c>
      <c r="D84" s="345">
        <v>17</v>
      </c>
      <c r="E84" s="346">
        <v>0.17</v>
      </c>
      <c r="F84" s="345">
        <v>716</v>
      </c>
      <c r="G84" s="346">
        <v>0.19789939192924266</v>
      </c>
      <c r="H84" s="345">
        <v>162</v>
      </c>
      <c r="I84" s="346">
        <v>0.13941480206540446</v>
      </c>
      <c r="J84" s="345">
        <v>1596</v>
      </c>
      <c r="K84" s="347">
        <v>0.1068559185859668</v>
      </c>
    </row>
    <row r="85" spans="1:14" ht="44.25" customHeight="1" thickBot="1">
      <c r="A85" s="344" t="s">
        <v>21</v>
      </c>
      <c r="B85" s="345">
        <v>130</v>
      </c>
      <c r="C85" s="346">
        <v>7.3033707865168537E-2</v>
      </c>
      <c r="D85" s="345">
        <v>0</v>
      </c>
      <c r="E85" s="346">
        <v>0</v>
      </c>
      <c r="F85" s="345">
        <v>150</v>
      </c>
      <c r="G85" s="346">
        <v>4.1459369817578771E-2</v>
      </c>
      <c r="H85" s="345">
        <v>147</v>
      </c>
      <c r="I85" s="346">
        <v>0.12650602409638553</v>
      </c>
      <c r="J85" s="345">
        <v>672</v>
      </c>
      <c r="K85" s="347">
        <v>4.4991965720407069E-2</v>
      </c>
    </row>
    <row r="86" spans="1:14" ht="33" customHeight="1" thickBot="1">
      <c r="A86" s="295" t="s">
        <v>22</v>
      </c>
      <c r="B86" s="361" t="s">
        <v>861</v>
      </c>
      <c r="C86" s="362" t="s">
        <v>861</v>
      </c>
      <c r="D86" s="361" t="s">
        <v>861</v>
      </c>
      <c r="E86" s="362" t="s">
        <v>934</v>
      </c>
      <c r="F86" s="361" t="s">
        <v>861</v>
      </c>
      <c r="G86" s="362" t="s">
        <v>861</v>
      </c>
      <c r="H86" s="361" t="s">
        <v>861</v>
      </c>
      <c r="I86" s="362" t="s">
        <v>861</v>
      </c>
      <c r="J86" s="361" t="s">
        <v>861</v>
      </c>
      <c r="K86" s="363" t="s">
        <v>861</v>
      </c>
    </row>
    <row r="87" spans="1:14" ht="84.75" customHeight="1" thickTop="1" thickBot="1">
      <c r="A87" s="344" t="s">
        <v>23</v>
      </c>
      <c r="B87" s="345">
        <v>218</v>
      </c>
      <c r="C87" s="346">
        <v>0.12247191011235956</v>
      </c>
      <c r="D87" s="345">
        <v>3</v>
      </c>
      <c r="E87" s="346">
        <v>0.03</v>
      </c>
      <c r="F87" s="345">
        <v>547</v>
      </c>
      <c r="G87" s="346">
        <v>0.1511885019347706</v>
      </c>
      <c r="H87" s="345">
        <v>167</v>
      </c>
      <c r="I87" s="346">
        <v>0.14371772805507746</v>
      </c>
      <c r="J87" s="345">
        <v>1636</v>
      </c>
      <c r="K87" s="347">
        <v>0.10953401178361007</v>
      </c>
    </row>
    <row r="88" spans="1:14" ht="54" customHeight="1">
      <c r="A88" s="348" t="s">
        <v>814</v>
      </c>
      <c r="B88" s="349">
        <v>1451</v>
      </c>
      <c r="C88" s="350">
        <v>0.81516853932584266</v>
      </c>
      <c r="D88" s="349">
        <v>68</v>
      </c>
      <c r="E88" s="350">
        <v>0.68</v>
      </c>
      <c r="F88" s="349">
        <v>3044</v>
      </c>
      <c r="G88" s="350">
        <v>0.84134881149806517</v>
      </c>
      <c r="H88" s="349">
        <v>957</v>
      </c>
      <c r="I88" s="350">
        <v>0.82358003442340788</v>
      </c>
      <c r="J88" s="349">
        <v>13399</v>
      </c>
      <c r="K88" s="351">
        <v>0.89709426888055699</v>
      </c>
    </row>
    <row r="89" spans="1:14" ht="16">
      <c r="A89" s="645" t="s">
        <v>323</v>
      </c>
      <c r="B89" s="646"/>
      <c r="C89" s="647"/>
      <c r="D89" s="646"/>
      <c r="E89" s="647"/>
      <c r="F89" s="646"/>
      <c r="G89" s="647"/>
      <c r="H89" s="646"/>
      <c r="I89" s="647"/>
      <c r="J89" s="646"/>
      <c r="K89" s="648"/>
    </row>
    <row r="90" spans="1:14" ht="27" customHeight="1" thickBot="1">
      <c r="A90" s="64" t="s">
        <v>840</v>
      </c>
    </row>
    <row r="91" spans="1:14">
      <c r="A91" s="673"/>
      <c r="B91" s="673"/>
      <c r="C91" s="673"/>
      <c r="D91" s="674"/>
      <c r="E91" s="674"/>
      <c r="F91" s="674"/>
      <c r="G91" s="674"/>
      <c r="H91" s="674"/>
      <c r="I91" s="674"/>
      <c r="J91" s="674"/>
      <c r="K91" s="674"/>
    </row>
    <row r="93" spans="1:14" ht="15.75" customHeight="1"/>
    <row r="94" spans="1:14" ht="13.5" customHeight="1"/>
    <row r="95" spans="1:14" ht="48.75" customHeight="1"/>
  </sheetData>
  <mergeCells count="4">
    <mergeCell ref="A79:K80"/>
    <mergeCell ref="A91:K91"/>
    <mergeCell ref="A11:M11"/>
    <mergeCell ref="A61:N61"/>
  </mergeCells>
  <dataValidations count="125">
    <dataValidation allowBlank="1" showInputMessage="1" showErrorMessage="1" prompt="Households  - Table 5" sqref="A2" xr:uid="{00000000-0002-0000-0500-000000000000}"/>
    <dataValidation allowBlank="1" showInputMessage="1" showErrorMessage="1" prompt="Households Data Table Heading Existing Households" sqref="A3" xr:uid="{00000000-0002-0000-0500-000001000000}"/>
    <dataValidation allowBlank="1" showInputMessage="1" showErrorMessage="1" prompt="Households Data Table Heading Fort Bragg" sqref="B3" xr:uid="{00000000-0002-0000-0500-000002000000}"/>
    <dataValidation allowBlank="1" showInputMessage="1" showErrorMessage="1" prompt=" Households Data Table Heading Point Arena5" sqref="G3" xr:uid="{00000000-0002-0000-0500-000003000000}"/>
    <dataValidation allowBlank="1" showInputMessage="1" showErrorMessage="1" prompt=" Households Data Table Heading Ukiah7" sqref="J3" xr:uid="{00000000-0002-0000-0500-000004000000}"/>
    <dataValidation allowBlank="1" showInputMessage="1" showErrorMessage="1" prompt="Households Data Table Heading Wiilits9" sqref="M3" xr:uid="{00000000-0002-0000-0500-000005000000}"/>
    <dataValidation allowBlank="1" showInputMessage="1" showErrorMessage="1" prompt="Households Data Table Heading Unincorporated11" sqref="P3" xr:uid="{00000000-0002-0000-0500-000006000000}"/>
    <dataValidation allowBlank="1" showInputMessage="1" showErrorMessage="1" prompt="Households - Table 6" sqref="A10" xr:uid="{00000000-0002-0000-0500-000007000000}"/>
    <dataValidation allowBlank="1" showInputMessage="1" showErrorMessage="1" prompt="Households by Tenure and Age (2007-2011) " sqref="A11:M11" xr:uid="{00000000-0002-0000-0500-000008000000}"/>
    <dataValidation allowBlank="1" showInputMessage="1" showErrorMessage="1" prompt="Households by Tenure and Age (2007-2011) Data Table Heading Mendocino County, California" sqref="C12" xr:uid="{00000000-0002-0000-0500-000009000000}"/>
    <dataValidation allowBlank="1" showInputMessage="1" showErrorMessage="1" prompt="Households by Tenure and Age (2007-2011) Data Table Heading Fort Bragg City, California" sqref="E12" xr:uid="{00000000-0002-0000-0500-00000A000000}"/>
    <dataValidation allowBlank="1" showInputMessage="1" showErrorMessage="1" prompt="Households by Tenure and Age (2007-2011) Data Table Heading Point Arena City, California" sqref="G12" xr:uid="{00000000-0002-0000-0500-00000B000000}"/>
    <dataValidation allowBlank="1" showInputMessage="1" showErrorMessage="1" prompt="Households by Tenure and Age (2007-2011) Data Table Heading Ukiah City, California" sqref="I12" xr:uid="{00000000-0002-0000-0500-00000C000000}"/>
    <dataValidation allowBlank="1" showInputMessage="1" showErrorMessage="1" prompt="Households by Tenure and Age (2007-2011) Data Table Heading Willits City, California" sqref="K12:L12" xr:uid="{00000000-0002-0000-0500-00000D000000}"/>
    <dataValidation allowBlank="1" showInputMessage="1" showErrorMessage="1" prompt="Households by Tenure and Age (2007-2011) Data Table Heading Unincorporated" sqref="M12" xr:uid="{00000000-0002-0000-0500-00000E000000}"/>
    <dataValidation allowBlank="1" showInputMessage="1" showErrorMessage="1" prompt="Households - Table 7" sqref="A60" xr:uid="{00000000-0002-0000-0500-00000F000000}"/>
    <dataValidation allowBlank="1" showInputMessage="1" showErrorMessage="1" prompt="Household Size by Tenure (Including Large Households) (2007-2011)" sqref="A61:N61" xr:uid="{00000000-0002-0000-0500-000010000000}"/>
    <dataValidation allowBlank="1" showInputMessage="1" showErrorMessage="1" prompt="Household Size by Tenure (Including Large Households)(2007-2011) Data Table Heading Mendocino County, California" sqref="C62" xr:uid="{00000000-0002-0000-0500-000011000000}"/>
    <dataValidation allowBlank="1" showInputMessage="1" showErrorMessage="1" prompt="Household Size by Tenure (Including Large Households)(2007-2011) Data Table Heading Fort Bragg City city, California" sqref="E62" xr:uid="{00000000-0002-0000-0500-000012000000}"/>
    <dataValidation allowBlank="1" showInputMessage="1" showErrorMessage="1" prompt="Household Size by Tenure (Including Large Households)(2007-2011) Data Table Heading Point Arena  City, California" sqref="G62" xr:uid="{00000000-0002-0000-0500-000013000000}"/>
    <dataValidation allowBlank="1" showInputMessage="1" showErrorMessage="1" prompt="Household Size by Tenure (Including Large Households)(2007-2011) Data Table Heading Ukiah  City, California" sqref="I62" xr:uid="{00000000-0002-0000-0500-000014000000}"/>
    <dataValidation allowBlank="1" showInputMessage="1" showErrorMessage="1" prompt="Household Size by Tenure (Including Large Households)(2007-2011) Data Table Heading Willits  City, California" sqref="K62" xr:uid="{00000000-0002-0000-0500-000015000000}"/>
    <dataValidation allowBlank="1" showInputMessage="1" showErrorMessage="1" prompt="Household Size by Tenure (Including Large Households)(2007-2011) Data Table Heading Unincorporated" sqref="M62" xr:uid="{00000000-0002-0000-0500-000016000000}"/>
    <dataValidation allowBlank="1" showInputMessage="1" showErrorMessage="1" prompt="Household Size by Tenure (Including Large Households)(2007-2011) Data Table Heading Unincorporated8" sqref="N62" xr:uid="{00000000-0002-0000-0500-000017000000}"/>
    <dataValidation allowBlank="1" showInputMessage="1" showErrorMessage="1" prompt="Households - Table 8" sqref="A78" xr:uid="{00000000-0002-0000-0500-000018000000}"/>
    <dataValidation allowBlank="1" showInputMessage="1" showErrorMessage="1" prompt="Female Headed Households (2010) of Table Heading" sqref="A79:K80" xr:uid="{00000000-0002-0000-0500-000019000000}"/>
    <dataValidation allowBlank="1" showInputMessage="1" showErrorMessage="1" prompt="Female Headed Households (2010) Data Table Heading Fort Bragg" sqref="B81" xr:uid="{00000000-0002-0000-0500-00001A000000}"/>
    <dataValidation allowBlank="1" showInputMessage="1" showErrorMessage="1" prompt="Female Headed Households (2010) Data Table Heading Point Arena" sqref="D81" xr:uid="{00000000-0002-0000-0500-00001B000000}"/>
    <dataValidation allowBlank="1" showInputMessage="1" showErrorMessage="1" prompt="Female Headed Households (2010) Data Table Heading Ukiah" sqref="F81" xr:uid="{00000000-0002-0000-0500-00001C000000}"/>
    <dataValidation allowBlank="1" showInputMessage="1" showErrorMessage="1" prompt="Female Headed Households (2010) Data Table Heading Willits" sqref="H81" xr:uid="{00000000-0002-0000-0500-00001D000000}"/>
    <dataValidation allowBlank="1" showInputMessage="1" showErrorMessage="1" prompt="Female Headed Households (2010) Data Table Heading Unincorporated Mendocino" sqref="J81" xr:uid="{00000000-0002-0000-0500-00001E000000}"/>
    <dataValidation allowBlank="1" showInputMessage="1" showErrorMessage="1" prompt="Mendocino County, California Sub Heading # (Number)" sqref="C63" xr:uid="{00000000-0002-0000-0500-00001F000000}"/>
    <dataValidation allowBlank="1" showInputMessage="1" showErrorMessage="1" prompt="Mendocino County, California3 Sub Heading % (percent)" sqref="D63" xr:uid="{00000000-0002-0000-0500-000020000000}"/>
    <dataValidation allowBlank="1" showInputMessage="1" showErrorMessage="1" prompt="Fort Bragg City city, California Sub Heading # (Number)" sqref="E63" xr:uid="{00000000-0002-0000-0500-000021000000}"/>
    <dataValidation allowBlank="1" showInputMessage="1" showErrorMessage="1" prompt="Fort Bragg City city, California4 Sub Heading % (Percent)" sqref="F63" xr:uid="{00000000-0002-0000-0500-000022000000}"/>
    <dataValidation allowBlank="1" showInputMessage="1" showErrorMessage="1" prompt="Point Arena City, California Sub Heading # (Number)" sqref="G63" xr:uid="{00000000-0002-0000-0500-000023000000}"/>
    <dataValidation allowBlank="1" showInputMessage="1" showErrorMessage="1" prompt="Point Arena City, California5 Sub Heading % (Percent)" sqref="H63" xr:uid="{00000000-0002-0000-0500-000024000000}"/>
    <dataValidation allowBlank="1" showInputMessage="1" showErrorMessage="1" prompt="Ukiah City, California Sub Heading # (Number)" sqref="I63" xr:uid="{00000000-0002-0000-0500-000025000000}"/>
    <dataValidation allowBlank="1" showInputMessage="1" showErrorMessage="1" prompt="Ukiah City, California6 Sub Heading % (Percent)" sqref="J63" xr:uid="{00000000-0002-0000-0500-000026000000}"/>
    <dataValidation allowBlank="1" showInputMessage="1" showErrorMessage="1" prompt=" Willits City, California Sub Heading # (Number)" sqref="K63" xr:uid="{00000000-0002-0000-0500-000027000000}"/>
    <dataValidation allowBlank="1" showInputMessage="1" showErrorMessage="1" prompt="Willits City, California7 Sub Heading % (Percent)" sqref="L63" xr:uid="{00000000-0002-0000-0500-000028000000}"/>
    <dataValidation allowBlank="1" showInputMessage="1" showErrorMessage="1" prompt=" Unincorporated Sub Heading # (Number)" sqref="M63" xr:uid="{00000000-0002-0000-0500-000029000000}"/>
    <dataValidation allowBlank="1" showInputMessage="1" showErrorMessage="1" prompt="Unincorporated8 Sub Heading % (Percent)" sqref="N63" xr:uid="{00000000-0002-0000-0500-00002A000000}"/>
    <dataValidation allowBlank="1" showInputMessage="1" showErrorMessage="1" prompt="Fort Bragg Sub Heading Number" sqref="B82" xr:uid="{00000000-0002-0000-0500-00002B000000}"/>
    <dataValidation allowBlank="1" showInputMessage="1" showErrorMessage="1" prompt="Fort Bragg2 Sub Heading Percent" sqref="C82" xr:uid="{00000000-0002-0000-0500-00002C000000}"/>
    <dataValidation allowBlank="1" showInputMessage="1" showErrorMessage="1" prompt="Point Arena Sub Heading Number" sqref="D82" xr:uid="{00000000-0002-0000-0500-00002D000000}"/>
    <dataValidation allowBlank="1" showInputMessage="1" showErrorMessage="1" prompt="Point Arena3 Sub Heading Percent" sqref="E82" xr:uid="{00000000-0002-0000-0500-00002E000000}"/>
    <dataValidation allowBlank="1" showInputMessage="1" showErrorMessage="1" prompt=" Ukiah Sub Heading Number" sqref="F82" xr:uid="{00000000-0002-0000-0500-00002F000000}"/>
    <dataValidation allowBlank="1" showInputMessage="1" showErrorMessage="1" prompt="Ukiah4 Sub Heading Percent" sqref="G82" xr:uid="{00000000-0002-0000-0500-000030000000}"/>
    <dataValidation allowBlank="1" showInputMessage="1" showErrorMessage="1" prompt="Willits Sub Heading Number" sqref="H82" xr:uid="{00000000-0002-0000-0500-000031000000}"/>
    <dataValidation allowBlank="1" showInputMessage="1" showErrorMessage="1" prompt=" Willits5 Sub Heading Percent" sqref="I82" xr:uid="{00000000-0002-0000-0500-000032000000}"/>
    <dataValidation allowBlank="1" showInputMessage="1" showErrorMessage="1" prompt="Unincorporated Mendocino Sub Heading Number" sqref="J82" xr:uid="{00000000-0002-0000-0500-000033000000}"/>
    <dataValidation allowBlank="1" showInputMessage="1" showErrorMessage="1" prompt="Unincorporated Mendocino6 Sub Heading Percent" sqref="K82" xr:uid="{00000000-0002-0000-0500-000034000000}"/>
    <dataValidation allowBlank="1" showInputMessage="1" showErrorMessage="1" prompt="Mendocino County, California Sub Heading Estimate" sqref="C13 C41" xr:uid="{00000000-0002-0000-0500-000035000000}"/>
    <dataValidation allowBlank="1" showInputMessage="1" showErrorMessage="1" prompt="Mendocino County, California3 Sub Heading Margin of Error" sqref="D13" xr:uid="{00000000-0002-0000-0500-000036000000}"/>
    <dataValidation allowBlank="1" showInputMessage="1" showErrorMessage="1" prompt="Fort Bragg City, California Sub Heading Eastimate" sqref="E13" xr:uid="{00000000-0002-0000-0500-000037000000}"/>
    <dataValidation allowBlank="1" showInputMessage="1" showErrorMessage="1" prompt="Fort Bragg City, California4 Sub Heading Margin of Error" sqref="F13" xr:uid="{00000000-0002-0000-0500-000038000000}"/>
    <dataValidation allowBlank="1" showInputMessage="1" showErrorMessage="1" prompt="Point Arena City, California Sub Heading Estimate" sqref="G13 G41" xr:uid="{00000000-0002-0000-0500-000039000000}"/>
    <dataValidation allowBlank="1" showInputMessage="1" showErrorMessage="1" prompt="Point Arena City, California5 Sub Heading Margin of Error" sqref="H13" xr:uid="{00000000-0002-0000-0500-00003A000000}"/>
    <dataValidation allowBlank="1" showInputMessage="1" showErrorMessage="1" prompt="Ukiah City, California Sub Heading Estimate" sqref="I13 I41" xr:uid="{00000000-0002-0000-0500-00003B000000}"/>
    <dataValidation allowBlank="1" showInputMessage="1" showErrorMessage="1" prompt="Ukiah City, California6 Sub Heading Margin of Error" sqref="J13" xr:uid="{00000000-0002-0000-0500-00003C000000}"/>
    <dataValidation allowBlank="1" showInputMessage="1" showErrorMessage="1" prompt="Willits City, California Sub Heading Estimate" sqref="K13 K41" xr:uid="{00000000-0002-0000-0500-00003D000000}"/>
    <dataValidation allowBlank="1" showInputMessage="1" showErrorMessage="1" prompt="Willits City, California Sub Heading Margin of Error" sqref="L13" xr:uid="{00000000-0002-0000-0500-00003E000000}"/>
    <dataValidation allowBlank="1" showInputMessage="1" showErrorMessage="1" prompt="Data Table Heading Unincorporated Sub Heading Estimate" sqref="M14" xr:uid="{00000000-0002-0000-0500-00003F000000}"/>
    <dataValidation allowBlank="1" showInputMessage="1" showErrorMessage="1" prompt="Households Data Table Heading Fort Bragg3" sqref="D3" xr:uid="{00000000-0002-0000-0500-000040000000}"/>
    <dataValidation allowBlank="1" showInputMessage="1" showErrorMessage="1" prompt="Fort Bragg3 Sub Heading Renter" sqref="D4" xr:uid="{00000000-0002-0000-0500-000041000000}"/>
    <dataValidation allowBlank="1" showInputMessage="1" showErrorMessage="1" prompt=" Households Data Table Heading Point Arena" sqref="E3" xr:uid="{00000000-0002-0000-0500-000042000000}"/>
    <dataValidation allowBlank="1" showInputMessage="1" showErrorMessage="1" prompt="Point Arena Sub Heading #Existing Households" sqref="E4" xr:uid="{00000000-0002-0000-0500-000043000000}"/>
    <dataValidation allowBlank="1" showInputMessage="1" showErrorMessage="1" prompt="Point Arena4 Sub Heading Owner" sqref="F4" xr:uid="{00000000-0002-0000-0500-000044000000}"/>
    <dataValidation allowBlank="1" showInputMessage="1" showErrorMessage="1" prompt="Point Arena5 Sub Heading Renter" sqref="G4" xr:uid="{00000000-0002-0000-0500-000045000000}"/>
    <dataValidation allowBlank="1" showInputMessage="1" showErrorMessage="1" prompt=" Households Data Table Heading Ukiah" sqref="H3" xr:uid="{00000000-0002-0000-0500-000046000000}"/>
    <dataValidation allowBlank="1" showInputMessage="1" showErrorMessage="1" prompt="Ukiah Sub Heading #Existing Households" sqref="H4" xr:uid="{00000000-0002-0000-0500-000047000000}"/>
    <dataValidation allowBlank="1" showInputMessage="1" showErrorMessage="1" prompt="Ukiah6 Sub Heading Owner" sqref="I4" xr:uid="{00000000-0002-0000-0500-000048000000}"/>
    <dataValidation allowBlank="1" showInputMessage="1" showErrorMessage="1" prompt="Ukiah7 Sub Heading Renter" sqref="J4" xr:uid="{00000000-0002-0000-0500-000049000000}"/>
    <dataValidation allowBlank="1" showInputMessage="1" showErrorMessage="1" prompt="Households Data Table Heading Wiilits" sqref="K3" xr:uid="{00000000-0002-0000-0500-00004A000000}"/>
    <dataValidation allowBlank="1" showInputMessage="1" showErrorMessage="1" prompt="Wiilits Sub Heading #Existing Households" sqref="K4" xr:uid="{00000000-0002-0000-0500-00004B000000}"/>
    <dataValidation allowBlank="1" showInputMessage="1" showErrorMessage="1" prompt="Wiilits8 Sub Heading Owner" sqref="L4" xr:uid="{00000000-0002-0000-0500-00004C000000}"/>
    <dataValidation allowBlank="1" showInputMessage="1" showErrorMessage="1" prompt="Wiilits9 Sub Heading Renter" sqref="M4" xr:uid="{00000000-0002-0000-0500-00004D000000}"/>
    <dataValidation allowBlank="1" showInputMessage="1" showErrorMessage="1" prompt="Households Data Table Heading Unincorporated" sqref="N3" xr:uid="{00000000-0002-0000-0500-00004E000000}"/>
    <dataValidation allowBlank="1" showInputMessage="1" showErrorMessage="1" prompt="Unincorporated Sub Heading #Existing Households" sqref="N4" xr:uid="{00000000-0002-0000-0500-00004F000000}"/>
    <dataValidation allowBlank="1" showInputMessage="1" showErrorMessage="1" prompt="Unincorporated10 Sub Heading Owner" sqref="O4" xr:uid="{00000000-0002-0000-0500-000050000000}"/>
    <dataValidation allowBlank="1" showInputMessage="1" showErrorMessage="1" prompt="Unincorporated11 Sub Heading Renter" sqref="P4" xr:uid="{00000000-0002-0000-0500-000051000000}"/>
    <dataValidation allowBlank="1" showInputMessage="1" showErrorMessage="1" prompt="Households Data Table Heading Fort Bragg2" sqref="C3" xr:uid="{00000000-0002-0000-0500-000052000000}"/>
    <dataValidation allowBlank="1" showInputMessage="1" showErrorMessage="1" prompt=" Households Data Table Heading Point Arena4" sqref="F3" xr:uid="{00000000-0002-0000-0500-000053000000}"/>
    <dataValidation allowBlank="1" showInputMessage="1" showErrorMessage="1" prompt="Existing Households Sub Heading Year" sqref="A4" xr:uid="{00000000-0002-0000-0500-000054000000}"/>
    <dataValidation allowBlank="1" showInputMessage="1" showErrorMessage="1" prompt="Fort Bragg Sub Heading #Exiting Housholds" sqref="B4" xr:uid="{00000000-0002-0000-0500-000055000000}"/>
    <dataValidation allowBlank="1" showInputMessage="1" showErrorMessage="1" prompt="Fort Bragg2 Sub Heading Owner" sqref="C4" xr:uid="{00000000-0002-0000-0500-000056000000}"/>
    <dataValidation allowBlank="1" showInputMessage="1" showErrorMessage="1" prompt=" Households Data Table Heading Ukiah6" sqref="I3" xr:uid="{00000000-0002-0000-0500-000057000000}"/>
    <dataValidation allowBlank="1" showInputMessage="1" showErrorMessage="1" prompt="Households Data Table Heading Wiilits8" sqref="L3" xr:uid="{00000000-0002-0000-0500-000058000000}"/>
    <dataValidation allowBlank="1" showInputMessage="1" showErrorMessage="1" prompt="Households Data Table Heading Unincorporated10" sqref="O3" xr:uid="{00000000-0002-0000-0500-000059000000}"/>
    <dataValidation allowBlank="1" showInputMessage="1" showErrorMessage="1" prompt="Households by Tenure and Age (2007-2011) Data Table Heading Mendocino County, California3" sqref="D12" xr:uid="{00000000-0002-0000-0500-00005A000000}"/>
    <dataValidation allowBlank="1" showInputMessage="1" showErrorMessage="1" prompt="Households by Tenure and Age (2007-2011) Data Table Heading Fort Bragg City, California4" sqref="F12" xr:uid="{00000000-0002-0000-0500-00005B000000}"/>
    <dataValidation allowBlank="1" showInputMessage="1" showErrorMessage="1" prompt="Households by Tenure and Age (2007-2011) Data Table Heading Point Arena City, California5" sqref="H12" xr:uid="{00000000-0002-0000-0500-00005C000000}"/>
    <dataValidation allowBlank="1" showInputMessage="1" showErrorMessage="1" prompt="Households by Tenure and Age (2007-2011) Data Table Heading Ukiah City, California6" sqref="J12" xr:uid="{00000000-0002-0000-0500-00005D000000}"/>
    <dataValidation allowBlank="1" showInputMessage="1" showErrorMessage="1" prompt="Household Size by Tenure (Including Large Households)(2007-2011) Data Table Heading Mendocino County, California3" sqref="D62" xr:uid="{00000000-0002-0000-0500-00005E000000}"/>
    <dataValidation allowBlank="1" showInputMessage="1" showErrorMessage="1" prompt="Household Size by Tenure (Including Large Households)(2007-2011) Data Table Heading Fort Bragg City city, California4" sqref="F62" xr:uid="{00000000-0002-0000-0500-00005F000000}"/>
    <dataValidation allowBlank="1" showInputMessage="1" showErrorMessage="1" prompt="Household Size by Tenure (Including Large Households)(2007-2011) Data Table Heading Point Arena  City, California5" sqref="H62" xr:uid="{00000000-0002-0000-0500-000060000000}"/>
    <dataValidation allowBlank="1" showInputMessage="1" showErrorMessage="1" prompt="Household Size by Tenure (Including Large Households)(2007-2011) Data Table Heading Ukiah  City, California6" sqref="J62" xr:uid="{00000000-0002-0000-0500-000061000000}"/>
    <dataValidation allowBlank="1" showInputMessage="1" showErrorMessage="1" prompt="Household Size by Tenure (Including Large Households)(2007-2011) Data Table Heading Willits  City, California7" sqref="L62" xr:uid="{00000000-0002-0000-0500-000062000000}"/>
    <dataValidation allowBlank="1" showInputMessage="1" showErrorMessage="1" prompt="Female Headed Households (2010) Data Table Heading Fort Bragg2" sqref="C81" xr:uid="{00000000-0002-0000-0500-000063000000}"/>
    <dataValidation allowBlank="1" showInputMessage="1" showErrorMessage="1" prompt="Female Headed Households (2010) Data Table Heading Point Arena3" sqref="E81" xr:uid="{00000000-0002-0000-0500-000064000000}"/>
    <dataValidation allowBlank="1" showInputMessage="1" showErrorMessage="1" prompt="Female Headed Households (2010) Data Table Heading Ukiah4" sqref="G81" xr:uid="{00000000-0002-0000-0500-000065000000}"/>
    <dataValidation allowBlank="1" showInputMessage="1" showErrorMessage="1" prompt="Female Headed Households (2010) Data Table Heading Willits5" sqref="I81" xr:uid="{00000000-0002-0000-0500-000066000000}"/>
    <dataValidation allowBlank="1" showInputMessage="1" showErrorMessage="1" prompt="Female Headed Households (2010) Data Table Heading Unincorporated Mendocino6" sqref="K81" xr:uid="{00000000-0002-0000-0500-000067000000}"/>
    <dataValidation allowBlank="1" showInputMessage="1" showErrorMessage="1" prompt="This worksheet contains 4 tables -  Table 5 , Table 6, Table 7 and Table 8.  Table 5 starts from A3 to P5. Table 6 starts from A11 to M35. Table 7 starts from A61 to N75. Table 8 starts from A79 to K89" sqref="A1" xr:uid="{00000000-0002-0000-0500-000068000000}"/>
    <dataValidation allowBlank="1" showInputMessage="1" showErrorMessage="1" prompt="For calculation purposes only " sqref="A40" xr:uid="{00000000-0002-0000-0500-000069000000}"/>
    <dataValidation allowBlank="1" showInputMessage="1" showErrorMessage="1" prompt="For calculation purposes only data table heading Mendocino County, California" sqref="C40" xr:uid="{00000000-0002-0000-0500-00006A000000}"/>
    <dataValidation allowBlank="1" showInputMessage="1" showErrorMessage="1" prompt="For calculation purposes only data table heading Unincorporated" sqref="M40" xr:uid="{00000000-0002-0000-0500-00006B000000}"/>
    <dataValidation allowBlank="1" showInputMessage="1" showErrorMessage="1" prompt="For calculation purposes only data table heading Willits City, California2" sqref="L40" xr:uid="{00000000-0002-0000-0500-00006C000000}"/>
    <dataValidation allowBlank="1" showInputMessage="1" showErrorMessage="1" prompt="For calculation purposes only data table heading Willits City, California" sqref="K40" xr:uid="{00000000-0002-0000-0500-00006D000000}"/>
    <dataValidation allowBlank="1" showInputMessage="1" showErrorMessage="1" prompt="For calculation purposes only data table heading Ukiah City, California2" sqref="J40" xr:uid="{00000000-0002-0000-0500-00006E000000}"/>
    <dataValidation allowBlank="1" showInputMessage="1" showErrorMessage="1" prompt="For calculation purposes only data table heading Ukiah City, California" sqref="I40" xr:uid="{00000000-0002-0000-0500-00006F000000}"/>
    <dataValidation allowBlank="1" showInputMessage="1" showErrorMessage="1" prompt="For calculation purposes only data table heading Point Arena City, California2" sqref="H40" xr:uid="{00000000-0002-0000-0500-000070000000}"/>
    <dataValidation allowBlank="1" showInputMessage="1" showErrorMessage="1" prompt="For calculation purposes only data table heading Point Arena City, California" sqref="G40" xr:uid="{00000000-0002-0000-0500-000071000000}"/>
    <dataValidation allowBlank="1" showInputMessage="1" showErrorMessage="1" prompt="For calculation purposes only data table heading Fort Bragg City, California2" sqref="F40" xr:uid="{00000000-0002-0000-0500-000072000000}"/>
    <dataValidation allowBlank="1" showInputMessage="1" showErrorMessage="1" prompt="For calculation purposes only data table heading Fort Bragg City, California" sqref="E40" xr:uid="{00000000-0002-0000-0500-000073000000}"/>
    <dataValidation allowBlank="1" showInputMessage="1" showErrorMessage="1" prompt="For calculation purposes only data table heading Mendocino County, California2" sqref="D40" xr:uid="{00000000-0002-0000-0500-000074000000}"/>
    <dataValidation allowBlank="1" showInputMessage="1" showErrorMessage="1" prompt="Mendocino County, California Sub Heading Margin of Error" sqref="D41" xr:uid="{00000000-0002-0000-0500-000076000000}"/>
    <dataValidation allowBlank="1" showInputMessage="1" showErrorMessage="1" prompt="Fort Bragg City, California Sub Heading Estimate " sqref="E41" xr:uid="{00000000-0002-0000-0500-000077000000}"/>
    <dataValidation allowBlank="1" showInputMessage="1" showErrorMessage="1" prompt="Fort Bragg City, California Sub Heading Margin of Error" sqref="F41" xr:uid="{00000000-0002-0000-0500-000078000000}"/>
    <dataValidation allowBlank="1" showInputMessage="1" showErrorMessage="1" prompt="Point Arena City, California Sub Heading Margin of Errors" sqref="H41" xr:uid="{00000000-0002-0000-0500-00007A000000}"/>
    <dataValidation allowBlank="1" showInputMessage="1" showErrorMessage="1" prompt="Ukiah City, California Sub Heading Margin of Errors" sqref="J41" xr:uid="{00000000-0002-0000-0500-00007C000000}"/>
    <dataValidation allowBlank="1" showInputMessage="1" showErrorMessage="1" prompt="Willits City, California Sub Heading Margin of Errors" sqref="L41" xr:uid="{00000000-0002-0000-0500-00007E000000}"/>
    <dataValidation allowBlank="1" showInputMessage="1" showErrorMessage="1" prompt="Unincorporated Sub Heading Estimate" sqref="M41 M13" xr:uid="{00000000-0002-0000-0500-00007F000000}"/>
    <dataValidation allowBlank="1" showInputMessage="1" showErrorMessage="1" prompt="Householder Type" sqref="A82" xr:uid="{00000000-0002-0000-0500-000080000000}"/>
  </dataValidations>
  <hyperlinks>
    <hyperlink ref="A35:E35" r:id="rId1" display="Source: ACS 2011, 5 Year (B25007)" xr:uid="{00000000-0004-0000-0500-000000000000}"/>
    <hyperlink ref="A76" r:id="rId2" xr:uid="{00000000-0004-0000-0500-000001000000}"/>
    <hyperlink ref="A89:C89" r:id="rId3" display="Source: 2010 Census H18,B17010,B17012, DP-1" xr:uid="{00000000-0004-0000-0500-000002000000}"/>
  </hyperlinks>
  <pageMargins left="0.7" right="0.7" top="0.75" bottom="0.75" header="0.3" footer="0.3"/>
  <pageSetup scale="49" fitToHeight="0" orientation="landscape" horizontalDpi="300" verticalDpi="300" r:id="rId4"/>
  <headerFooter>
    <oddHeader>&amp;LHousing Element Data Package&amp;CMendocino County and cities within&amp;R&amp;D</oddHeader>
    <oddFooter>&amp;L&amp;A&amp;C&amp;"-,Bold"HCD-Housing Policy Division&amp;RPage &amp;P</oddFooter>
  </headerFooter>
  <rowBreaks count="1" manualBreakCount="1">
    <brk id="37" max="16383" man="1"/>
  </rowBreaks>
  <colBreaks count="1" manualBreakCount="1">
    <brk id="7" min="59" max="75" man="1"/>
  </colBreaks>
  <ignoredErrors>
    <ignoredError sqref="B4:C4 E4:I4 J4:L4 N4:O4 C63:C68 C69:C70 C71 M63:M68 M69:M71 K63:K66 K67 K69:K71 I63:I71 G63:G71 E63:E71 P4 M4 D4 M41" calculatedColumn="1"/>
    <ignoredError sqref="D64:D67 L64:L67 L69:L71 L73:L75 J64:J70 J71 J73:J75 H64:H71 H73:H75 F64:F71 F73:F75 D68:D71 D73:D75" formula="1"/>
  </ignoredErrors>
  <tableParts count="5"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50021"/>
  </sheetPr>
  <dimension ref="A1:H14"/>
  <sheetViews>
    <sheetView zoomScaleNormal="100" workbookViewId="0"/>
  </sheetViews>
  <sheetFormatPr baseColWidth="10" defaultColWidth="9.1640625" defaultRowHeight="15"/>
  <cols>
    <col min="1" max="1" width="25.5" style="75" customWidth="1"/>
    <col min="2" max="2" width="14.5" style="75" customWidth="1"/>
    <col min="3" max="3" width="21.33203125" style="75" customWidth="1"/>
    <col min="4" max="4" width="20.5" style="75" customWidth="1"/>
    <col min="5" max="5" width="18.1640625" style="75" customWidth="1"/>
    <col min="6" max="6" width="16.5" style="75" customWidth="1"/>
    <col min="7" max="7" width="27" style="75" bestFit="1" customWidth="1"/>
    <col min="8" max="16384" width="9.1640625" style="75"/>
  </cols>
  <sheetData>
    <row r="1" spans="1:8">
      <c r="A1" s="62" t="s">
        <v>851</v>
      </c>
    </row>
    <row r="2" spans="1:8" ht="18" thickBot="1">
      <c r="A2" s="79" t="s">
        <v>269</v>
      </c>
    </row>
    <row r="3" spans="1:8" s="3" customFormat="1" ht="24.75" customHeight="1" thickBot="1">
      <c r="A3" s="365"/>
      <c r="B3" s="682"/>
      <c r="C3" s="683"/>
      <c r="D3" s="683"/>
      <c r="E3" s="683"/>
      <c r="F3" s="683"/>
      <c r="G3" s="565"/>
    </row>
    <row r="4" spans="1:8" s="55" customFormat="1" ht="33" customHeight="1" thickBot="1">
      <c r="A4" s="373" t="s">
        <v>222</v>
      </c>
      <c r="B4" s="374" t="s">
        <v>9</v>
      </c>
      <c r="C4" s="374" t="s">
        <v>225</v>
      </c>
      <c r="D4" s="375" t="s">
        <v>288</v>
      </c>
      <c r="E4" s="374" t="s">
        <v>227</v>
      </c>
      <c r="F4" s="374" t="s">
        <v>228</v>
      </c>
      <c r="G4" s="376" t="s">
        <v>229</v>
      </c>
    </row>
    <row r="5" spans="1:8" s="381" customFormat="1" ht="17" thickBot="1">
      <c r="A5" s="377" t="s">
        <v>35</v>
      </c>
      <c r="B5" s="378">
        <v>2013</v>
      </c>
      <c r="C5" s="377">
        <v>2013</v>
      </c>
      <c r="D5" s="379">
        <v>2013</v>
      </c>
      <c r="E5" s="379">
        <v>2013</v>
      </c>
      <c r="F5" s="379">
        <v>2013</v>
      </c>
      <c r="G5" s="379">
        <v>2013</v>
      </c>
      <c r="H5" s="380"/>
    </row>
    <row r="6" spans="1:8">
      <c r="A6" s="366" t="s">
        <v>327</v>
      </c>
      <c r="B6" s="367">
        <f>'DOF E5'!E19</f>
        <v>3213</v>
      </c>
      <c r="C6" s="367">
        <f>'DOF E5'!F19</f>
        <v>2014</v>
      </c>
      <c r="D6" s="367">
        <f>'DOF E5'!G19</f>
        <v>145</v>
      </c>
      <c r="E6" s="367">
        <f>'DOF E5'!H19</f>
        <v>386</v>
      </c>
      <c r="F6" s="367">
        <f>'DOF E5'!I19</f>
        <v>354</v>
      </c>
      <c r="G6" s="367">
        <f>'DOF E5'!J19</f>
        <v>314</v>
      </c>
      <c r="H6" s="368"/>
    </row>
    <row r="7" spans="1:8">
      <c r="A7" s="369" t="s">
        <v>324</v>
      </c>
      <c r="B7" s="370">
        <f>'DOF E5'!E20</f>
        <v>225</v>
      </c>
      <c r="C7" s="370">
        <f>'DOF E5'!F20</f>
        <v>144</v>
      </c>
      <c r="D7" s="370">
        <f>'DOF E5'!G20</f>
        <v>11</v>
      </c>
      <c r="E7" s="370">
        <f>'DOF E5'!H20</f>
        <v>34</v>
      </c>
      <c r="F7" s="370">
        <f>'DOF E5'!I20</f>
        <v>11</v>
      </c>
      <c r="G7" s="370">
        <f>'DOF E5'!J20</f>
        <v>25</v>
      </c>
      <c r="H7" s="368"/>
    </row>
    <row r="8" spans="1:8">
      <c r="A8" s="369" t="s">
        <v>325</v>
      </c>
      <c r="B8" s="370">
        <f>'DOF E5'!E21</f>
        <v>6523</v>
      </c>
      <c r="C8" s="370">
        <f>'DOF E5'!F21</f>
        <v>3596</v>
      </c>
      <c r="D8" s="370">
        <f>'DOF E5'!G21</f>
        <v>412</v>
      </c>
      <c r="E8" s="370">
        <f>'DOF E5'!H21</f>
        <v>839</v>
      </c>
      <c r="F8" s="370">
        <f>'DOF E5'!I21</f>
        <v>1237</v>
      </c>
      <c r="G8" s="370">
        <f>'DOF E5'!J21</f>
        <v>439</v>
      </c>
      <c r="H8" s="368"/>
    </row>
    <row r="9" spans="1:8">
      <c r="A9" s="369" t="s">
        <v>326</v>
      </c>
      <c r="B9" s="370">
        <f>'DOF E5'!E22</f>
        <v>2075</v>
      </c>
      <c r="C9" s="370">
        <f>'DOF E5'!F22</f>
        <v>1122</v>
      </c>
      <c r="D9" s="370">
        <f>'DOF E5'!G22</f>
        <v>93</v>
      </c>
      <c r="E9" s="370">
        <f>'DOF E5'!H22</f>
        <v>303</v>
      </c>
      <c r="F9" s="370">
        <f>'DOF E5'!I22</f>
        <v>280</v>
      </c>
      <c r="G9" s="370">
        <f>'DOF E5'!J22</f>
        <v>277</v>
      </c>
      <c r="H9" s="368"/>
    </row>
    <row r="10" spans="1:8">
      <c r="A10" s="369" t="s">
        <v>247</v>
      </c>
      <c r="B10" s="370">
        <f t="shared" ref="B10:G10" si="0">B11-(B6+B7+B8+B9)</f>
        <v>28556</v>
      </c>
      <c r="C10" s="370">
        <f t="shared" si="0"/>
        <v>21520</v>
      </c>
      <c r="D10" s="370">
        <f t="shared" si="0"/>
        <v>708</v>
      </c>
      <c r="E10" s="370">
        <f t="shared" si="0"/>
        <v>944</v>
      </c>
      <c r="F10" s="370">
        <f t="shared" si="0"/>
        <v>909</v>
      </c>
      <c r="G10" s="370">
        <f t="shared" si="0"/>
        <v>4475</v>
      </c>
      <c r="H10" s="368"/>
    </row>
    <row r="11" spans="1:8">
      <c r="A11" s="371" t="s">
        <v>9</v>
      </c>
      <c r="B11" s="372">
        <f>'DOF E5'!E27</f>
        <v>40592</v>
      </c>
      <c r="C11" s="372">
        <f>'DOF E5'!F27</f>
        <v>28396</v>
      </c>
      <c r="D11" s="372">
        <f>'DOF E5'!G27</f>
        <v>1369</v>
      </c>
      <c r="E11" s="372">
        <f>'DOF E5'!H27</f>
        <v>2506</v>
      </c>
      <c r="F11" s="372">
        <f>'DOF E5'!I27</f>
        <v>2791</v>
      </c>
      <c r="G11" s="372">
        <f>'DOF E5'!J27</f>
        <v>5530</v>
      </c>
      <c r="H11" s="368"/>
    </row>
    <row r="12" spans="1:8">
      <c r="A12" s="649" t="s">
        <v>240</v>
      </c>
      <c r="B12" s="650"/>
      <c r="C12" s="650"/>
      <c r="D12" s="650"/>
      <c r="E12" s="650"/>
      <c r="F12" s="650"/>
      <c r="G12" s="650"/>
    </row>
    <row r="13" spans="1:8">
      <c r="A13" s="364" t="s">
        <v>286</v>
      </c>
    </row>
    <row r="14" spans="1:8">
      <c r="A14" s="75" t="s">
        <v>840</v>
      </c>
    </row>
  </sheetData>
  <mergeCells count="1">
    <mergeCell ref="B3:F3"/>
  </mergeCells>
  <dataValidations count="16">
    <dataValidation allowBlank="1" showInputMessage="1" showErrorMessage="1" prompt="Housing Stock _strcuture type - Table 9" sqref="A2" xr:uid="{00000000-0002-0000-0600-000000000000}"/>
    <dataValidation allowBlank="1" showInputMessage="1" showErrorMessage="1" prompt="Table 9 Data Table Heading County/ City" sqref="A4" xr:uid="{00000000-0002-0000-0600-000001000000}"/>
    <dataValidation allowBlank="1" showInputMessage="1" showErrorMessage="1" prompt="Table 9 Data Table Heading Total" sqref="B4" xr:uid="{00000000-0002-0000-0600-000002000000}"/>
    <dataValidation allowBlank="1" showInputMessage="1" showErrorMessage="1" prompt="Table 9 Data Table Heading Single Detached" sqref="C4" xr:uid="{00000000-0002-0000-0600-000003000000}"/>
    <dataValidation allowBlank="1" showInputMessage="1" showErrorMessage="1" prompt="Table 9 Data Table Heading Single attached" sqref="D4" xr:uid="{00000000-0002-0000-0600-000004000000}"/>
    <dataValidation allowBlank="1" showInputMessage="1" showErrorMessage="1" prompt="Table 9 Data Table Heading Two or Four" sqref="E4" xr:uid="{00000000-0002-0000-0600-000005000000}"/>
    <dataValidation allowBlank="1" showInputMessage="1" showErrorMessage="1" prompt="Table 9 Data Table Heading Five Plus" sqref="F4" xr:uid="{00000000-0002-0000-0600-000006000000}"/>
    <dataValidation allowBlank="1" showInputMessage="1" showErrorMessage="1" prompt="Table 9 Data Table Heading Mobile Homes" sqref="G4" xr:uid="{00000000-0002-0000-0600-000007000000}"/>
    <dataValidation allowBlank="1" showInputMessage="1" showErrorMessage="1" prompt="County / City Sub Heading Mendocino County" sqref="A5" xr:uid="{00000000-0002-0000-0600-000008000000}"/>
    <dataValidation allowBlank="1" showInputMessage="1" showErrorMessage="1" prompt="Total Sub Heading 2013" sqref="B5" xr:uid="{00000000-0002-0000-0600-000009000000}"/>
    <dataValidation allowBlank="1" showInputMessage="1" showErrorMessage="1" prompt="Single Detached Sub Heading 2013" sqref="C5" xr:uid="{00000000-0002-0000-0600-00000A000000}"/>
    <dataValidation allowBlank="1" showInputMessage="1" showErrorMessage="1" prompt="Single attached Sub Heading 2013" sqref="D5" xr:uid="{00000000-0002-0000-0600-00000B000000}"/>
    <dataValidation allowBlank="1" showInputMessage="1" showErrorMessage="1" prompt="Two to Four Sub Heading 2013" sqref="E5" xr:uid="{00000000-0002-0000-0600-00000C000000}"/>
    <dataValidation allowBlank="1" showInputMessage="1" showErrorMessage="1" prompt="Five Plus Sub Heading 2013" sqref="F5" xr:uid="{00000000-0002-0000-0600-00000D000000}"/>
    <dataValidation allowBlank="1" showInputMessage="1" showErrorMessage="1" prompt="Mobile Homes Sub Heading 2013" sqref="G5" xr:uid="{00000000-0002-0000-0600-00000E000000}"/>
    <dataValidation allowBlank="1" showInputMessage="1" showErrorMessage="1" prompt="This Worksheet Contains 1 Table. Table 9 . Table 9 starts from A4 to G11" sqref="A1" xr:uid="{00000000-0002-0000-0600-00000F000000}"/>
  </dataValidations>
  <hyperlinks>
    <hyperlink ref="A12" r:id="rId1" xr:uid="{00000000-0004-0000-0600-000000000000}"/>
  </hyperlinks>
  <pageMargins left="0.7" right="0.7" top="0.75" bottom="0.75" header="0.3" footer="0.3"/>
  <pageSetup scale="61" fitToHeight="0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50021"/>
  </sheetPr>
  <dimension ref="A1:AR31"/>
  <sheetViews>
    <sheetView topLeftCell="A20" zoomScaleNormal="100" workbookViewId="0">
      <selection activeCell="A34" sqref="A34"/>
    </sheetView>
  </sheetViews>
  <sheetFormatPr baseColWidth="10" defaultColWidth="9.1640625" defaultRowHeight="15"/>
  <cols>
    <col min="1" max="1" width="25.5" style="75" customWidth="1"/>
    <col min="2" max="2" width="24.6640625" style="75" customWidth="1"/>
    <col min="3" max="3" width="30.5" style="75" customWidth="1"/>
    <col min="4" max="4" width="27.5" style="75" customWidth="1"/>
    <col min="5" max="5" width="13.6640625" style="75" customWidth="1"/>
    <col min="6" max="6" width="28.5" style="75" customWidth="1"/>
    <col min="7" max="7" width="19" style="75" customWidth="1"/>
    <col min="8" max="8" width="25.5" style="75" customWidth="1"/>
    <col min="9" max="9" width="54.83203125" style="75" customWidth="1"/>
    <col min="10" max="10" width="23.5" style="75" customWidth="1"/>
    <col min="11" max="11" width="17.6640625" style="75" customWidth="1"/>
    <col min="12" max="12" width="35.33203125" style="75" customWidth="1"/>
    <col min="13" max="13" width="29" style="75" customWidth="1"/>
    <col min="14" max="16384" width="9.1640625" style="75"/>
  </cols>
  <sheetData>
    <row r="1" spans="1:44">
      <c r="A1" s="62" t="s">
        <v>852</v>
      </c>
    </row>
    <row r="2" spans="1:44" ht="18" thickBot="1">
      <c r="A2" s="383" t="s">
        <v>270</v>
      </c>
    </row>
    <row r="3" spans="1:44" s="76" customFormat="1" ht="20.25" customHeight="1" thickBot="1">
      <c r="A3" s="423"/>
      <c r="B3" s="424"/>
      <c r="C3" s="424"/>
      <c r="D3" s="424"/>
      <c r="E3" s="425" t="s">
        <v>265</v>
      </c>
      <c r="F3" s="426"/>
      <c r="G3" s="426"/>
      <c r="H3" s="424"/>
      <c r="I3" s="424"/>
      <c r="J3" s="424"/>
      <c r="K3" s="424"/>
      <c r="L3" s="424"/>
      <c r="M3" s="427"/>
    </row>
    <row r="4" spans="1:44" s="76" customFormat="1" ht="30" customHeight="1" thickBot="1">
      <c r="A4" s="428" t="s">
        <v>249</v>
      </c>
      <c r="B4" s="429" t="s">
        <v>250</v>
      </c>
      <c r="C4" s="430" t="s">
        <v>251</v>
      </c>
      <c r="D4" s="431" t="s">
        <v>252</v>
      </c>
      <c r="E4" s="430" t="s">
        <v>253</v>
      </c>
      <c r="F4" s="430" t="s">
        <v>254</v>
      </c>
      <c r="G4" s="430" t="s">
        <v>255</v>
      </c>
      <c r="H4" s="430" t="s">
        <v>256</v>
      </c>
      <c r="I4" s="430" t="s">
        <v>257</v>
      </c>
      <c r="J4" s="432" t="s">
        <v>258</v>
      </c>
      <c r="K4" s="430" t="s">
        <v>259</v>
      </c>
      <c r="L4" s="430" t="s">
        <v>260</v>
      </c>
      <c r="M4" s="430" t="s">
        <v>261</v>
      </c>
      <c r="N4" s="433"/>
      <c r="O4" s="434"/>
      <c r="P4" s="433"/>
      <c r="Q4" s="433"/>
      <c r="R4" s="433"/>
    </row>
    <row r="5" spans="1:44" ht="16" thickBot="1">
      <c r="A5" s="385" t="s">
        <v>35</v>
      </c>
      <c r="B5" s="386">
        <v>40323</v>
      </c>
      <c r="C5" s="386">
        <v>34945</v>
      </c>
      <c r="D5" s="386">
        <v>5378</v>
      </c>
      <c r="E5" s="386">
        <v>810</v>
      </c>
      <c r="F5" s="386">
        <v>66</v>
      </c>
      <c r="G5" s="386">
        <v>462</v>
      </c>
      <c r="H5" s="386">
        <v>150</v>
      </c>
      <c r="I5" s="386">
        <v>2853</v>
      </c>
      <c r="J5" s="386">
        <v>1037</v>
      </c>
      <c r="K5" s="387">
        <v>0.13337301292066561</v>
      </c>
      <c r="L5" s="387">
        <v>2.2000000000000002E-2</v>
      </c>
      <c r="M5" s="388">
        <v>5.2999999999999999E-2</v>
      </c>
      <c r="N5" s="384"/>
      <c r="O5" s="37"/>
    </row>
    <row r="6" spans="1:44" ht="21.75" customHeight="1" thickBot="1">
      <c r="A6" s="389" t="s">
        <v>328</v>
      </c>
      <c r="B6" s="390">
        <v>112</v>
      </c>
      <c r="C6" s="390">
        <v>82</v>
      </c>
      <c r="D6" s="390">
        <v>30</v>
      </c>
      <c r="E6" s="391">
        <v>6</v>
      </c>
      <c r="F6" s="391">
        <v>0</v>
      </c>
      <c r="G6" s="391">
        <v>1</v>
      </c>
      <c r="H6" s="391">
        <v>1</v>
      </c>
      <c r="I6" s="391">
        <v>20</v>
      </c>
      <c r="J6" s="391">
        <v>2</v>
      </c>
      <c r="K6" s="392">
        <v>0.26785714285714285</v>
      </c>
      <c r="L6" s="392">
        <v>1.8000000000000002E-2</v>
      </c>
      <c r="M6" s="393">
        <v>0.17600000000000002</v>
      </c>
      <c r="N6" s="384"/>
      <c r="O6" s="37"/>
    </row>
    <row r="7" spans="1:44">
      <c r="A7" s="394" t="s">
        <v>329</v>
      </c>
      <c r="B7" s="395">
        <v>327</v>
      </c>
      <c r="C7" s="395">
        <v>174</v>
      </c>
      <c r="D7" s="395">
        <v>153</v>
      </c>
      <c r="E7" s="396">
        <v>1</v>
      </c>
      <c r="F7" s="396">
        <v>0</v>
      </c>
      <c r="G7" s="396">
        <v>5</v>
      </c>
      <c r="H7" s="396">
        <v>4</v>
      </c>
      <c r="I7" s="396">
        <v>132</v>
      </c>
      <c r="J7" s="396">
        <v>11</v>
      </c>
      <c r="K7" s="397">
        <v>0.46788990825688076</v>
      </c>
      <c r="L7" s="397">
        <v>3.6000000000000004E-2</v>
      </c>
      <c r="M7" s="398">
        <v>2.1000000000000001E-2</v>
      </c>
      <c r="N7" s="384"/>
      <c r="O7" s="37"/>
    </row>
    <row r="8" spans="1:44" ht="26.25" customHeight="1">
      <c r="A8" s="394" t="s">
        <v>330</v>
      </c>
      <c r="B8" s="394">
        <v>413</v>
      </c>
      <c r="C8" s="394">
        <v>372</v>
      </c>
      <c r="D8" s="394">
        <v>41</v>
      </c>
      <c r="E8" s="396">
        <v>8</v>
      </c>
      <c r="F8" s="396">
        <v>0</v>
      </c>
      <c r="G8" s="396">
        <v>0</v>
      </c>
      <c r="H8" s="396">
        <v>1</v>
      </c>
      <c r="I8" s="396">
        <v>18</v>
      </c>
      <c r="J8" s="396">
        <v>14</v>
      </c>
      <c r="K8" s="397">
        <v>9.9273607748184015E-2</v>
      </c>
      <c r="L8" s="397">
        <v>0</v>
      </c>
      <c r="M8" s="398">
        <v>4.2000000000000003E-2</v>
      </c>
      <c r="N8" s="384"/>
      <c r="O8" s="37"/>
    </row>
    <row r="9" spans="1:44">
      <c r="A9" s="394" t="s">
        <v>331</v>
      </c>
      <c r="B9" s="394">
        <v>1444</v>
      </c>
      <c r="C9" s="394">
        <v>1322</v>
      </c>
      <c r="D9" s="394">
        <v>122</v>
      </c>
      <c r="E9" s="396">
        <v>23</v>
      </c>
      <c r="F9" s="396">
        <v>1</v>
      </c>
      <c r="G9" s="396">
        <v>39</v>
      </c>
      <c r="H9" s="396">
        <v>5</v>
      </c>
      <c r="I9" s="396">
        <v>26</v>
      </c>
      <c r="J9" s="396">
        <v>28</v>
      </c>
      <c r="K9" s="397">
        <v>8.4487534626038779E-2</v>
      </c>
      <c r="L9" s="397">
        <v>3.9E-2</v>
      </c>
      <c r="M9" s="398">
        <v>5.9000000000000004E-2</v>
      </c>
      <c r="N9" s="384"/>
      <c r="O9" s="37"/>
    </row>
    <row r="10" spans="1:44" ht="35.25" customHeight="1">
      <c r="A10" s="394" t="s">
        <v>332</v>
      </c>
      <c r="B10" s="394">
        <v>272</v>
      </c>
      <c r="C10" s="394">
        <v>253</v>
      </c>
      <c r="D10" s="394">
        <v>19</v>
      </c>
      <c r="E10" s="396">
        <v>6</v>
      </c>
      <c r="F10" s="396">
        <v>0</v>
      </c>
      <c r="G10" s="396">
        <v>2</v>
      </c>
      <c r="H10" s="396">
        <v>2</v>
      </c>
      <c r="I10" s="396">
        <v>3</v>
      </c>
      <c r="J10" s="396">
        <v>6</v>
      </c>
      <c r="K10" s="397">
        <v>6.985294117647059E-2</v>
      </c>
      <c r="L10" s="397">
        <v>1.6E-2</v>
      </c>
      <c r="M10" s="398">
        <v>4.4000000000000004E-2</v>
      </c>
      <c r="N10" s="384"/>
      <c r="O10" s="37"/>
    </row>
    <row r="11" spans="1:44" ht="39.75" customHeight="1">
      <c r="A11" s="394" t="s">
        <v>333</v>
      </c>
      <c r="B11" s="394">
        <v>336</v>
      </c>
      <c r="C11" s="394">
        <v>252</v>
      </c>
      <c r="D11" s="394">
        <v>84</v>
      </c>
      <c r="E11" s="396">
        <v>7</v>
      </c>
      <c r="F11" s="396">
        <v>0</v>
      </c>
      <c r="G11" s="396">
        <v>7</v>
      </c>
      <c r="H11" s="396">
        <v>3</v>
      </c>
      <c r="I11" s="396">
        <v>57</v>
      </c>
      <c r="J11" s="396">
        <v>10</v>
      </c>
      <c r="K11" s="397">
        <v>0.25</v>
      </c>
      <c r="L11" s="397">
        <v>0.04</v>
      </c>
      <c r="M11" s="398">
        <v>7.400000000000001E-2</v>
      </c>
      <c r="N11" s="384"/>
      <c r="O11" s="37"/>
    </row>
    <row r="12" spans="1:44" ht="31.5" customHeight="1">
      <c r="A12" s="394" t="s">
        <v>334</v>
      </c>
      <c r="B12" s="394">
        <v>357</v>
      </c>
      <c r="C12" s="394">
        <v>285</v>
      </c>
      <c r="D12" s="394">
        <v>72</v>
      </c>
      <c r="E12" s="396">
        <v>10</v>
      </c>
      <c r="F12" s="396">
        <v>1</v>
      </c>
      <c r="G12" s="396">
        <v>6</v>
      </c>
      <c r="H12" s="396">
        <v>1</v>
      </c>
      <c r="I12" s="396">
        <v>46</v>
      </c>
      <c r="J12" s="396">
        <v>8</v>
      </c>
      <c r="K12" s="397">
        <v>0.20168067226890757</v>
      </c>
      <c r="L12" s="397">
        <v>2.7999999999999997E-2</v>
      </c>
      <c r="M12" s="398">
        <v>0.11599999999999999</v>
      </c>
      <c r="N12" s="384"/>
      <c r="O12" s="37"/>
    </row>
    <row r="13" spans="1:44" ht="18.75" customHeight="1">
      <c r="A13" s="394" t="s">
        <v>335</v>
      </c>
      <c r="B13" s="394">
        <v>83</v>
      </c>
      <c r="C13" s="394">
        <v>67</v>
      </c>
      <c r="D13" s="394">
        <v>16</v>
      </c>
      <c r="E13" s="396">
        <v>3</v>
      </c>
      <c r="F13" s="396">
        <v>0</v>
      </c>
      <c r="G13" s="396">
        <v>0</v>
      </c>
      <c r="H13" s="396">
        <v>1</v>
      </c>
      <c r="I13" s="396">
        <v>9</v>
      </c>
      <c r="J13" s="396">
        <v>3</v>
      </c>
      <c r="K13" s="397">
        <v>0.19277108433734941</v>
      </c>
      <c r="L13" s="397">
        <v>0</v>
      </c>
      <c r="M13" s="398">
        <v>9.6999999999999989E-2</v>
      </c>
      <c r="N13" s="384"/>
      <c r="O13" s="37"/>
    </row>
    <row r="14" spans="1:44" ht="21" customHeight="1" thickBot="1">
      <c r="A14" s="399" t="s">
        <v>336</v>
      </c>
      <c r="B14" s="394">
        <v>542</v>
      </c>
      <c r="C14" s="394">
        <v>481</v>
      </c>
      <c r="D14" s="394">
        <v>61</v>
      </c>
      <c r="E14" s="400">
        <v>6</v>
      </c>
      <c r="F14" s="400">
        <v>2</v>
      </c>
      <c r="G14" s="400">
        <v>7</v>
      </c>
      <c r="H14" s="400">
        <v>3</v>
      </c>
      <c r="I14" s="400">
        <v>22</v>
      </c>
      <c r="J14" s="400">
        <v>21</v>
      </c>
      <c r="K14" s="401">
        <v>0.11254612546125461</v>
      </c>
      <c r="L14" s="401">
        <v>2.2000000000000002E-2</v>
      </c>
      <c r="M14" s="402">
        <v>3.4000000000000002E-2</v>
      </c>
      <c r="N14" s="403"/>
      <c r="O14" s="42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</row>
    <row r="15" spans="1:44" s="41" customFormat="1" ht="16" thickBot="1">
      <c r="A15" s="385" t="s">
        <v>337</v>
      </c>
      <c r="B15" s="399">
        <v>3196</v>
      </c>
      <c r="C15" s="399">
        <v>2863</v>
      </c>
      <c r="D15" s="399">
        <v>333</v>
      </c>
      <c r="E15" s="404">
        <v>87</v>
      </c>
      <c r="F15" s="404">
        <v>6</v>
      </c>
      <c r="G15" s="404">
        <v>30</v>
      </c>
      <c r="H15" s="404">
        <v>5</v>
      </c>
      <c r="I15" s="404">
        <v>127</v>
      </c>
      <c r="J15" s="404">
        <v>78</v>
      </c>
      <c r="K15" s="405">
        <v>0.1041927409261577</v>
      </c>
      <c r="L15" s="405">
        <v>2.5000000000000001E-2</v>
      </c>
      <c r="M15" s="406">
        <v>4.8000000000000001E-2</v>
      </c>
      <c r="N15" s="407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ht="16" thickBot="1">
      <c r="A16" s="399" t="s">
        <v>338</v>
      </c>
      <c r="B16" s="390">
        <v>287</v>
      </c>
      <c r="C16" s="390">
        <v>263</v>
      </c>
      <c r="D16" s="390">
        <v>24</v>
      </c>
      <c r="E16" s="400">
        <v>10</v>
      </c>
      <c r="F16" s="400">
        <v>0</v>
      </c>
      <c r="G16" s="400">
        <v>3</v>
      </c>
      <c r="H16" s="400">
        <v>0</v>
      </c>
      <c r="I16" s="400">
        <v>4</v>
      </c>
      <c r="J16" s="400">
        <v>7</v>
      </c>
      <c r="K16" s="401">
        <v>8.3623693379790948E-2</v>
      </c>
      <c r="L16" s="401">
        <v>2.7000000000000003E-2</v>
      </c>
      <c r="M16" s="402">
        <v>6.0999999999999999E-2</v>
      </c>
      <c r="N16" s="403"/>
      <c r="O16" s="42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</row>
    <row r="17" spans="1:44">
      <c r="A17" s="394" t="s">
        <v>339</v>
      </c>
      <c r="B17" s="394">
        <v>562</v>
      </c>
      <c r="C17" s="394">
        <v>493</v>
      </c>
      <c r="D17" s="394">
        <v>69</v>
      </c>
      <c r="E17" s="396">
        <v>24</v>
      </c>
      <c r="F17" s="396">
        <v>1</v>
      </c>
      <c r="G17" s="396">
        <v>3</v>
      </c>
      <c r="H17" s="396">
        <v>2</v>
      </c>
      <c r="I17" s="396">
        <v>21</v>
      </c>
      <c r="J17" s="396">
        <v>18</v>
      </c>
      <c r="K17" s="397">
        <v>0.12277580071174377</v>
      </c>
      <c r="L17" s="397">
        <v>1.1000000000000001E-2</v>
      </c>
      <c r="M17" s="398">
        <v>9.6999999999999989E-2</v>
      </c>
      <c r="N17" s="403"/>
      <c r="O17" s="42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</row>
    <row r="18" spans="1:44">
      <c r="A18" s="394" t="s">
        <v>340</v>
      </c>
      <c r="B18" s="394">
        <v>78</v>
      </c>
      <c r="C18" s="394">
        <v>55</v>
      </c>
      <c r="D18" s="394">
        <v>23</v>
      </c>
      <c r="E18" s="396">
        <v>0</v>
      </c>
      <c r="F18" s="396">
        <v>0</v>
      </c>
      <c r="G18" s="396">
        <v>0</v>
      </c>
      <c r="H18" s="396">
        <v>3</v>
      </c>
      <c r="I18" s="396">
        <v>12</v>
      </c>
      <c r="J18" s="396">
        <v>8</v>
      </c>
      <c r="K18" s="397">
        <v>0.29487179487179488</v>
      </c>
      <c r="L18" s="397">
        <v>0</v>
      </c>
      <c r="M18" s="398">
        <v>0</v>
      </c>
      <c r="N18" s="403"/>
      <c r="O18" s="42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</row>
    <row r="19" spans="1:44" ht="21" customHeight="1">
      <c r="A19" s="394" t="s">
        <v>341</v>
      </c>
      <c r="B19" s="394">
        <v>112</v>
      </c>
      <c r="C19" s="394">
        <v>69</v>
      </c>
      <c r="D19" s="394">
        <v>43</v>
      </c>
      <c r="E19" s="396">
        <v>2</v>
      </c>
      <c r="F19" s="396">
        <v>0</v>
      </c>
      <c r="G19" s="396">
        <v>3</v>
      </c>
      <c r="H19" s="396">
        <v>0</v>
      </c>
      <c r="I19" s="396">
        <v>34</v>
      </c>
      <c r="J19" s="396">
        <v>4</v>
      </c>
      <c r="K19" s="397">
        <v>0.38392857142857145</v>
      </c>
      <c r="L19" s="397">
        <v>7.0000000000000007E-2</v>
      </c>
      <c r="M19" s="398">
        <v>6.5000000000000002E-2</v>
      </c>
      <c r="N19" s="403"/>
      <c r="O19" s="42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</row>
    <row r="20" spans="1:44">
      <c r="A20" s="394" t="s">
        <v>342</v>
      </c>
      <c r="B20" s="394">
        <v>104</v>
      </c>
      <c r="C20" s="394">
        <v>79</v>
      </c>
      <c r="D20" s="394">
        <v>25</v>
      </c>
      <c r="E20" s="396">
        <v>1</v>
      </c>
      <c r="F20" s="396">
        <v>0</v>
      </c>
      <c r="G20" s="396">
        <v>3</v>
      </c>
      <c r="H20" s="396">
        <v>0</v>
      </c>
      <c r="I20" s="396">
        <v>13</v>
      </c>
      <c r="J20" s="396">
        <v>8</v>
      </c>
      <c r="K20" s="397">
        <v>0.24038461538461539</v>
      </c>
      <c r="L20" s="397">
        <v>6.3E-2</v>
      </c>
      <c r="M20" s="398">
        <v>2.8999999999999998E-2</v>
      </c>
      <c r="N20" s="403"/>
      <c r="O20" s="42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</row>
    <row r="21" spans="1:44">
      <c r="A21" s="394" t="s">
        <v>343</v>
      </c>
      <c r="B21" s="394">
        <v>617</v>
      </c>
      <c r="C21" s="394">
        <v>447</v>
      </c>
      <c r="D21" s="394">
        <v>170</v>
      </c>
      <c r="E21" s="396">
        <v>18</v>
      </c>
      <c r="F21" s="396">
        <v>2</v>
      </c>
      <c r="G21" s="396">
        <v>11</v>
      </c>
      <c r="H21" s="396">
        <v>1</v>
      </c>
      <c r="I21" s="396">
        <v>125</v>
      </c>
      <c r="J21" s="396">
        <v>13</v>
      </c>
      <c r="K21" s="397">
        <v>0.27552674230145868</v>
      </c>
      <c r="L21" s="397">
        <v>3.9E-2</v>
      </c>
      <c r="M21" s="398">
        <v>9.1999999999999998E-2</v>
      </c>
      <c r="N21" s="403"/>
      <c r="O21" s="42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</row>
    <row r="22" spans="1:44" ht="24.75" customHeight="1" thickBot="1">
      <c r="A22" s="399" t="s">
        <v>344</v>
      </c>
      <c r="B22" s="394">
        <v>117</v>
      </c>
      <c r="C22" s="394">
        <v>98</v>
      </c>
      <c r="D22" s="394">
        <v>19</v>
      </c>
      <c r="E22" s="400">
        <v>1</v>
      </c>
      <c r="F22" s="400">
        <v>1</v>
      </c>
      <c r="G22" s="400">
        <v>0</v>
      </c>
      <c r="H22" s="400">
        <v>1</v>
      </c>
      <c r="I22" s="400">
        <v>13</v>
      </c>
      <c r="J22" s="400">
        <v>3</v>
      </c>
      <c r="K22" s="401">
        <v>0.1623931623931624</v>
      </c>
      <c r="L22" s="401">
        <v>0</v>
      </c>
      <c r="M22" s="402">
        <v>1.4999999999999999E-2</v>
      </c>
      <c r="N22" s="403"/>
      <c r="O22" s="42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</row>
    <row r="23" spans="1:44" s="41" customFormat="1" ht="16" thickBot="1">
      <c r="A23" s="385" t="s">
        <v>345</v>
      </c>
      <c r="B23" s="399">
        <v>225</v>
      </c>
      <c r="C23" s="399">
        <v>192</v>
      </c>
      <c r="D23" s="399">
        <v>33</v>
      </c>
      <c r="E23" s="404">
        <v>10</v>
      </c>
      <c r="F23" s="404">
        <v>0</v>
      </c>
      <c r="G23" s="404">
        <v>4</v>
      </c>
      <c r="H23" s="404">
        <v>0</v>
      </c>
      <c r="I23" s="404">
        <v>15</v>
      </c>
      <c r="J23" s="404">
        <v>4</v>
      </c>
      <c r="K23" s="405">
        <v>0.14666666666666667</v>
      </c>
      <c r="L23" s="405">
        <v>4.4000000000000004E-2</v>
      </c>
      <c r="M23" s="406">
        <v>8.6999999999999994E-2</v>
      </c>
      <c r="N23" s="407"/>
      <c r="O23" s="4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ht="25.5" customHeight="1" thickBot="1">
      <c r="A24" s="399" t="s">
        <v>346</v>
      </c>
      <c r="B24" s="390">
        <v>267</v>
      </c>
      <c r="C24" s="390">
        <v>241</v>
      </c>
      <c r="D24" s="390">
        <v>26</v>
      </c>
      <c r="E24" s="408">
        <v>10</v>
      </c>
      <c r="F24" s="408">
        <v>1</v>
      </c>
      <c r="G24" s="408">
        <v>0</v>
      </c>
      <c r="H24" s="408">
        <v>1</v>
      </c>
      <c r="I24" s="408">
        <v>6</v>
      </c>
      <c r="J24" s="408">
        <v>8</v>
      </c>
      <c r="K24" s="409">
        <v>9.7378277153558054E-2</v>
      </c>
      <c r="L24" s="409">
        <v>0</v>
      </c>
      <c r="M24" s="410">
        <v>0.1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</row>
    <row r="25" spans="1:44" ht="25.5" customHeight="1">
      <c r="A25" s="394" t="s">
        <v>347</v>
      </c>
      <c r="B25" s="394">
        <v>676</v>
      </c>
      <c r="C25" s="394">
        <v>640</v>
      </c>
      <c r="D25" s="394">
        <v>36</v>
      </c>
      <c r="E25" s="411">
        <v>6</v>
      </c>
      <c r="F25" s="411">
        <v>0</v>
      </c>
      <c r="G25" s="411">
        <v>6</v>
      </c>
      <c r="H25" s="411">
        <v>1</v>
      </c>
      <c r="I25" s="411">
        <v>10</v>
      </c>
      <c r="J25" s="411">
        <v>13</v>
      </c>
      <c r="K25" s="412">
        <v>5.3254437869822487E-2</v>
      </c>
      <c r="L25" s="412">
        <v>1.2E-2</v>
      </c>
      <c r="M25" s="413">
        <v>3.5000000000000003E-2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</row>
    <row r="26" spans="1:44" ht="25.5" customHeight="1" thickBot="1">
      <c r="A26" s="399" t="s">
        <v>348</v>
      </c>
      <c r="B26" s="394">
        <v>382</v>
      </c>
      <c r="C26" s="394">
        <v>330</v>
      </c>
      <c r="D26" s="394">
        <v>52</v>
      </c>
      <c r="E26" s="408">
        <v>22</v>
      </c>
      <c r="F26" s="408">
        <v>0</v>
      </c>
      <c r="G26" s="408">
        <v>2</v>
      </c>
      <c r="H26" s="408">
        <v>0</v>
      </c>
      <c r="I26" s="408">
        <v>3</v>
      </c>
      <c r="J26" s="408">
        <v>25</v>
      </c>
      <c r="K26" s="409">
        <v>0.13612565445026178</v>
      </c>
      <c r="L26" s="409">
        <v>1.3000000000000001E-2</v>
      </c>
      <c r="M26" s="410">
        <v>0.11199999999999999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</row>
    <row r="27" spans="1:44" s="41" customFormat="1" ht="25.5" customHeight="1" thickBot="1">
      <c r="A27" s="385" t="s">
        <v>349</v>
      </c>
      <c r="B27" s="399">
        <v>6488</v>
      </c>
      <c r="C27" s="399">
        <v>6158</v>
      </c>
      <c r="D27" s="399">
        <v>330</v>
      </c>
      <c r="E27" s="414">
        <v>136</v>
      </c>
      <c r="F27" s="414">
        <v>7</v>
      </c>
      <c r="G27" s="414">
        <v>73</v>
      </c>
      <c r="H27" s="414">
        <v>13</v>
      </c>
      <c r="I27" s="414">
        <v>25</v>
      </c>
      <c r="J27" s="414">
        <v>76</v>
      </c>
      <c r="K27" s="415">
        <v>5.0863131935881628E-2</v>
      </c>
      <c r="L27" s="415">
        <v>2.6000000000000002E-2</v>
      </c>
      <c r="M27" s="416">
        <v>3.7000000000000005E-2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41" customFormat="1" ht="25.5" customHeight="1" thickBot="1">
      <c r="A28" s="417" t="s">
        <v>350</v>
      </c>
      <c r="B28" s="385">
        <v>2073</v>
      </c>
      <c r="C28" s="385">
        <v>1914</v>
      </c>
      <c r="D28" s="385">
        <v>159</v>
      </c>
      <c r="E28" s="418">
        <v>48</v>
      </c>
      <c r="F28" s="418">
        <v>4</v>
      </c>
      <c r="G28" s="418">
        <v>22</v>
      </c>
      <c r="H28" s="418">
        <v>8</v>
      </c>
      <c r="I28" s="418">
        <v>15</v>
      </c>
      <c r="J28" s="418">
        <v>62</v>
      </c>
      <c r="K28" s="419">
        <v>7.6700434153400873E-2</v>
      </c>
      <c r="L28" s="419">
        <v>2.5000000000000001E-2</v>
      </c>
      <c r="M28" s="420">
        <v>4.2999999999999997E-2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>
      <c r="A29" s="38" t="s">
        <v>262</v>
      </c>
      <c r="B29" s="382" t="s">
        <v>263</v>
      </c>
      <c r="C29" s="382"/>
      <c r="D29" s="382"/>
      <c r="E29" s="214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</row>
    <row r="30" spans="1:44" s="2" customFormat="1">
      <c r="A30" s="585" t="s">
        <v>264</v>
      </c>
      <c r="B30" s="421"/>
      <c r="C30" s="422"/>
      <c r="D30" s="422"/>
      <c r="E30" s="42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</row>
    <row r="31" spans="1:44">
      <c r="A31" s="75" t="s">
        <v>840</v>
      </c>
    </row>
  </sheetData>
  <dataValidations count="16">
    <dataValidation allowBlank="1" showInputMessage="1" showErrorMessage="1" prompt="Housing Stock-Vacancy - Table 10" sqref="A2" xr:uid="{00000000-0002-0000-0700-000000000000}"/>
    <dataValidation allowBlank="1" showInputMessage="1" showErrorMessage="1" prompt="Housing Stock by type of Vacancy Data Table" sqref="E3" xr:uid="{00000000-0002-0000-0700-000001000000}"/>
    <dataValidation allowBlank="1" showInputMessage="1" showErrorMessage="1" prompt="Housing Stock by type of Vacancy Data Table Heading  Geography" sqref="A4" xr:uid="{00000000-0002-0000-0700-000002000000}"/>
    <dataValidation allowBlank="1" showInputMessage="1" showErrorMessage="1" prompt="Housing Stock by type of Vacancy Data Table Heading Total housing units" sqref="B4" xr:uid="{00000000-0002-0000-0700-000003000000}"/>
    <dataValidation allowBlank="1" showInputMessage="1" showErrorMessage="1" prompt="Housing Stock by type of Vacancy Data Table Heading Vacant hosing unit" sqref="D4" xr:uid="{00000000-0002-0000-0700-000004000000}"/>
    <dataValidation allowBlank="1" showInputMessage="1" showErrorMessage="1" prompt="Housing Stock by type of Vacancy Data Table Heading For rent" sqref="E4" xr:uid="{00000000-0002-0000-0700-000005000000}"/>
    <dataValidation allowBlank="1" showInputMessage="1" showErrorMessage="1" prompt="Housing Stock by type of Vacancy Data Table Heading Rented, not occupied" sqref="F4" xr:uid="{00000000-0002-0000-0700-000006000000}"/>
    <dataValidation allowBlank="1" showInputMessage="1" showErrorMessage="1" prompt="Housing Stock by type of Vacancy Data Table Heading For sale only" sqref="G4" xr:uid="{00000000-0002-0000-0700-000007000000}"/>
    <dataValidation allowBlank="1" showInputMessage="1" showErrorMessage="1" prompt="Housing Stock by type of Vacancy Data Table Heading Sold, not occupied" sqref="H4" xr:uid="{00000000-0002-0000-0700-000008000000}"/>
    <dataValidation allowBlank="1" showInputMessage="1" showErrorMessage="1" prompt="Housing Stock by type of Vacancy Data Table Heading For seasonal, recreational, or occasional use" sqref="I4" xr:uid="{00000000-0002-0000-0700-000009000000}"/>
    <dataValidation allowBlank="1" showInputMessage="1" showErrorMessage="1" prompt="Housing Stock by type of Vacancy Data Table Heading all other vacant" sqref="J4" xr:uid="{00000000-0002-0000-0700-00000A000000}"/>
    <dataValidation allowBlank="1" showInputMessage="1" showErrorMessage="1" prompt="Housing Stock by type of Vacancy Data Table Heading Vacancy rate" sqref="K4" xr:uid="{00000000-0002-0000-0700-00000B000000}"/>
    <dataValidation allowBlank="1" showInputMessage="1" showErrorMessage="1" prompt="Housing Stock by type of Vacancy Data Table Heading Homeowner vacancy rate(1)" sqref="L4" xr:uid="{00000000-0002-0000-0700-00000C000000}"/>
    <dataValidation allowBlank="1" showInputMessage="1" showErrorMessage="1" prompt="Housing Stock by type of Vacancy Data Table Heading Rental vacancy rate(1)" sqref="M4" xr:uid="{00000000-0002-0000-0700-00000D000000}"/>
    <dataValidation allowBlank="1" showInputMessage="1" showErrorMessage="1" prompt="HOUSING STOCK BY TYPE OF VACANCY Data Table Heading Occupied Housing Units." sqref="C4" xr:uid="{00000000-0002-0000-0700-00000E000000}"/>
    <dataValidation allowBlank="1" showInputMessage="1" showErrorMessage="1" prompt="This Worksheet Contains 1 Table. Table 10. Table 10 starts from A3 to M28." sqref="A1" xr:uid="{00000000-0002-0000-0700-00000F000000}"/>
  </dataValidations>
  <hyperlinks>
    <hyperlink ref="B29" r:id="rId1" xr:uid="{00000000-0004-0000-0700-000000000000}"/>
  </hyperlinks>
  <pageMargins left="0.7" right="0.7" top="0.75" bottom="0.75" header="0.3" footer="0.3"/>
  <pageSetup scale="61" fitToHeight="0" orientation="landscape" horizontalDpi="300" verticalDpi="300" r:id="rId2"/>
  <headerFooter>
    <oddHeader>&amp;LHousing Element Data Package&amp;CMendocino County and cities within&amp;R&amp;D</oddHeader>
    <oddFooter>&amp;L&amp;A&amp;C&amp;"-,Bold"HCD-Housing Policy Division&amp;RPage &amp;P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50021"/>
  </sheetPr>
  <dimension ref="A1:M41"/>
  <sheetViews>
    <sheetView topLeftCell="A29" zoomScaleNormal="100" workbookViewId="0">
      <selection activeCell="A46" sqref="A46"/>
    </sheetView>
  </sheetViews>
  <sheetFormatPr baseColWidth="10" defaultColWidth="9.1640625" defaultRowHeight="15"/>
  <cols>
    <col min="1" max="1" width="53.5" style="75" customWidth="1"/>
    <col min="2" max="2" width="42.6640625" style="75" customWidth="1"/>
    <col min="3" max="3" width="45.33203125" style="75" customWidth="1"/>
    <col min="4" max="4" width="41.5" style="75" customWidth="1"/>
    <col min="5" max="5" width="31.5" style="75" customWidth="1"/>
    <col min="6" max="6" width="25.1640625" style="75" customWidth="1"/>
    <col min="7" max="7" width="15.1640625" style="75" customWidth="1"/>
    <col min="8" max="8" width="14.1640625" style="75" customWidth="1"/>
    <col min="9" max="9" width="15.5" style="75" customWidth="1"/>
    <col min="10" max="10" width="31.33203125" style="75" customWidth="1"/>
    <col min="11" max="11" width="32.5" style="75" customWidth="1"/>
    <col min="12" max="12" width="19.6640625" style="75" customWidth="1"/>
    <col min="13" max="13" width="21" style="75" customWidth="1"/>
    <col min="14" max="16384" width="9.1640625" style="75"/>
  </cols>
  <sheetData>
    <row r="1" spans="1:13">
      <c r="A1" s="62" t="s">
        <v>853</v>
      </c>
    </row>
    <row r="2" spans="1:13" ht="18" thickBot="1">
      <c r="A2" s="79" t="s">
        <v>271</v>
      </c>
    </row>
    <row r="3" spans="1:13" ht="30" customHeight="1">
      <c r="A3" s="684" t="s">
        <v>366</v>
      </c>
      <c r="B3" s="685"/>
      <c r="C3" s="685"/>
      <c r="D3" s="685"/>
      <c r="E3" s="685"/>
      <c r="F3" s="685"/>
      <c r="G3" s="686"/>
    </row>
    <row r="4" spans="1:13" s="55" customFormat="1" ht="39" customHeight="1" thickBot="1">
      <c r="A4" s="435" t="s">
        <v>860</v>
      </c>
      <c r="B4" s="436" t="s">
        <v>357</v>
      </c>
      <c r="C4" s="436" t="s">
        <v>358</v>
      </c>
      <c r="D4" s="436" t="s">
        <v>359</v>
      </c>
      <c r="E4" s="436" t="s">
        <v>360</v>
      </c>
      <c r="F4" s="436" t="s">
        <v>361</v>
      </c>
      <c r="G4" s="437" t="s">
        <v>362</v>
      </c>
    </row>
    <row r="5" spans="1:13">
      <c r="A5" s="438" t="s">
        <v>289</v>
      </c>
      <c r="B5" s="439">
        <v>141</v>
      </c>
      <c r="C5" s="439">
        <v>297</v>
      </c>
      <c r="D5" s="439">
        <v>292</v>
      </c>
      <c r="E5" s="439">
        <v>1210</v>
      </c>
      <c r="F5" s="439">
        <v>0.1888854199188261</v>
      </c>
      <c r="G5" s="440" t="s">
        <v>363</v>
      </c>
    </row>
    <row r="6" spans="1:13">
      <c r="A6" s="441" t="s">
        <v>290</v>
      </c>
      <c r="B6" s="439">
        <v>7</v>
      </c>
      <c r="C6" s="439">
        <v>9</v>
      </c>
      <c r="D6" s="439">
        <v>7</v>
      </c>
      <c r="E6" s="439">
        <v>81</v>
      </c>
      <c r="F6" s="439">
        <v>0.18451025056947609</v>
      </c>
      <c r="G6" s="440">
        <v>439</v>
      </c>
    </row>
    <row r="7" spans="1:13">
      <c r="A7" s="441" t="s">
        <v>291</v>
      </c>
      <c r="B7" s="439">
        <v>267</v>
      </c>
      <c r="C7" s="439">
        <v>593</v>
      </c>
      <c r="D7" s="439">
        <v>759</v>
      </c>
      <c r="E7" s="439">
        <v>2853</v>
      </c>
      <c r="F7" s="439">
        <v>0.21178828594759111</v>
      </c>
      <c r="G7" s="440">
        <v>13471</v>
      </c>
    </row>
    <row r="8" spans="1:13">
      <c r="A8" s="441" t="s">
        <v>292</v>
      </c>
      <c r="B8" s="439">
        <v>161</v>
      </c>
      <c r="C8" s="439">
        <v>306</v>
      </c>
      <c r="D8" s="439">
        <v>283</v>
      </c>
      <c r="E8" s="439">
        <v>1194</v>
      </c>
      <c r="F8" s="439">
        <v>0.24973854842083246</v>
      </c>
      <c r="G8" s="440">
        <v>4781</v>
      </c>
    </row>
    <row r="9" spans="1:13" ht="16">
      <c r="A9" s="442" t="s">
        <v>365</v>
      </c>
      <c r="B9" s="439">
        <v>1121</v>
      </c>
      <c r="C9" s="439">
        <v>2350</v>
      </c>
      <c r="D9" s="439">
        <v>2174</v>
      </c>
      <c r="E9" s="439">
        <v>10766</v>
      </c>
      <c r="F9" s="439">
        <v>0.17496587141649872</v>
      </c>
      <c r="G9" s="440">
        <v>61532</v>
      </c>
    </row>
    <row r="10" spans="1:13">
      <c r="A10" s="443" t="s">
        <v>861</v>
      </c>
      <c r="B10" s="444" t="s">
        <v>861</v>
      </c>
      <c r="C10" s="444" t="s">
        <v>861</v>
      </c>
      <c r="D10" s="444" t="s">
        <v>861</v>
      </c>
      <c r="E10" s="444" t="s">
        <v>861</v>
      </c>
      <c r="F10" s="444" t="s">
        <v>861</v>
      </c>
      <c r="G10" s="445" t="s">
        <v>861</v>
      </c>
    </row>
    <row r="11" spans="1:13">
      <c r="A11" s="446" t="s">
        <v>364</v>
      </c>
      <c r="B11" s="447">
        <v>1697</v>
      </c>
      <c r="C11" s="447">
        <v>3555</v>
      </c>
      <c r="D11" s="447">
        <v>3515</v>
      </c>
      <c r="E11" s="447">
        <v>16104</v>
      </c>
      <c r="F11" s="447">
        <v>0.20074043603455369</v>
      </c>
      <c r="G11" s="448">
        <v>80223</v>
      </c>
    </row>
    <row r="12" spans="1:13">
      <c r="A12" s="449" t="s">
        <v>820</v>
      </c>
    </row>
    <row r="15" spans="1:13" ht="17">
      <c r="A15" s="79" t="s">
        <v>272</v>
      </c>
    </row>
    <row r="16" spans="1:13">
      <c r="A16" s="687" t="s">
        <v>402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</row>
    <row r="17" spans="1:13">
      <c r="A17" s="689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</row>
    <row r="18" spans="1:13" ht="16" thickBot="1">
      <c r="A18" s="689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</row>
    <row r="19" spans="1:13" s="76" customFormat="1" ht="33.75" customHeight="1" thickBot="1">
      <c r="A19" s="459" t="s">
        <v>860</v>
      </c>
      <c r="B19" s="460" t="s">
        <v>367</v>
      </c>
      <c r="C19" s="461" t="s">
        <v>890</v>
      </c>
      <c r="D19" s="462" t="s">
        <v>368</v>
      </c>
      <c r="E19" s="461" t="s">
        <v>891</v>
      </c>
      <c r="F19" s="462" t="s">
        <v>369</v>
      </c>
      <c r="G19" s="461" t="s">
        <v>892</v>
      </c>
      <c r="H19" s="462" t="s">
        <v>370</v>
      </c>
      <c r="I19" s="461" t="s">
        <v>893</v>
      </c>
      <c r="J19" s="462" t="s">
        <v>293</v>
      </c>
      <c r="K19" s="461" t="s">
        <v>889</v>
      </c>
      <c r="L19" s="462" t="s">
        <v>384</v>
      </c>
      <c r="M19" s="461" t="s">
        <v>894</v>
      </c>
    </row>
    <row r="20" spans="1:13" s="76" customFormat="1" ht="18" thickBot="1">
      <c r="A20" s="518" t="s">
        <v>908</v>
      </c>
      <c r="B20" s="463" t="s">
        <v>5</v>
      </c>
      <c r="C20" s="463" t="s">
        <v>3</v>
      </c>
      <c r="D20" s="463" t="s">
        <v>5</v>
      </c>
      <c r="E20" s="463" t="s">
        <v>3</v>
      </c>
      <c r="F20" s="463" t="s">
        <v>5</v>
      </c>
      <c r="G20" s="463" t="s">
        <v>3</v>
      </c>
      <c r="H20" s="463" t="s">
        <v>5</v>
      </c>
      <c r="I20" s="463" t="s">
        <v>3</v>
      </c>
      <c r="J20" s="463" t="s">
        <v>5</v>
      </c>
      <c r="K20" s="463" t="s">
        <v>3</v>
      </c>
      <c r="L20" s="463" t="s">
        <v>5</v>
      </c>
      <c r="M20" s="463" t="s">
        <v>3</v>
      </c>
    </row>
    <row r="21" spans="1:13" ht="18" thickTop="1" thickBot="1">
      <c r="A21" s="450" t="s">
        <v>377</v>
      </c>
      <c r="B21" s="451">
        <v>3065</v>
      </c>
      <c r="C21" s="586" t="s">
        <v>842</v>
      </c>
      <c r="D21" s="452">
        <v>127</v>
      </c>
      <c r="E21" s="453"/>
      <c r="F21" s="454">
        <v>6844</v>
      </c>
      <c r="G21" s="453"/>
      <c r="H21" s="454">
        <v>3059</v>
      </c>
      <c r="I21" s="453"/>
      <c r="J21" s="455">
        <f>L21-(B21+D21+F21+H21)</f>
        <v>20902</v>
      </c>
      <c r="K21" s="456"/>
      <c r="L21" s="457">
        <v>33997</v>
      </c>
      <c r="M21" s="458"/>
    </row>
    <row r="22" spans="1:13" ht="17" thickTop="1" thickBot="1">
      <c r="A22" s="464" t="s">
        <v>378</v>
      </c>
      <c r="B22" s="465">
        <v>53</v>
      </c>
      <c r="C22" s="466">
        <f>B22/B$21</f>
        <v>1.729200652528548E-2</v>
      </c>
      <c r="D22" s="467">
        <v>9</v>
      </c>
      <c r="E22" s="468">
        <f>D22/D$21</f>
        <v>7.0866141732283464E-2</v>
      </c>
      <c r="F22" s="467">
        <v>170</v>
      </c>
      <c r="G22" s="468">
        <f>F22/F$21</f>
        <v>2.4839275277615428E-2</v>
      </c>
      <c r="H22" s="467">
        <v>60</v>
      </c>
      <c r="I22" s="468">
        <f>H22/H$21</f>
        <v>1.9614253023864006E-2</v>
      </c>
      <c r="J22" s="469">
        <f t="shared" ref="J22:J39" si="0">L22-(B22+D22+F22+H22)</f>
        <v>620</v>
      </c>
      <c r="K22" s="470">
        <f>J22/J$21</f>
        <v>2.9662233279112046E-2</v>
      </c>
      <c r="L22" s="471">
        <v>912</v>
      </c>
      <c r="M22" s="472">
        <f>L22/L$21</f>
        <v>2.6825896402623763E-2</v>
      </c>
    </row>
    <row r="23" spans="1:13" ht="17" thickTop="1" thickBot="1">
      <c r="A23" s="473" t="s">
        <v>371</v>
      </c>
      <c r="B23" s="474">
        <v>0</v>
      </c>
      <c r="C23" s="475">
        <f>B23/B$21</f>
        <v>0</v>
      </c>
      <c r="D23" s="476">
        <v>3</v>
      </c>
      <c r="E23" s="477">
        <f t="shared" ref="E23:E39" si="1">D23/D$21</f>
        <v>2.3622047244094488E-2</v>
      </c>
      <c r="F23" s="476">
        <v>0</v>
      </c>
      <c r="G23" s="477">
        <f t="shared" ref="G23:G39" si="2">F23/F$21</f>
        <v>0</v>
      </c>
      <c r="H23" s="476">
        <v>11</v>
      </c>
      <c r="I23" s="477">
        <f t="shared" ref="I23:I39" si="3">H23/H$21</f>
        <v>3.5959463877084014E-3</v>
      </c>
      <c r="J23" s="478">
        <f t="shared" si="0"/>
        <v>107</v>
      </c>
      <c r="K23" s="479">
        <f t="shared" ref="K23:K39" si="4">J23/J$21</f>
        <v>5.1191273562338534E-3</v>
      </c>
      <c r="L23" s="480">
        <v>121</v>
      </c>
      <c r="M23" s="481">
        <f t="shared" ref="M23:M39" si="5">L23/L$21</f>
        <v>3.5591375709621439E-3</v>
      </c>
    </row>
    <row r="24" spans="1:13" ht="16" thickBot="1">
      <c r="A24" s="482" t="s">
        <v>372</v>
      </c>
      <c r="B24" s="483">
        <v>0</v>
      </c>
      <c r="C24" s="484">
        <f>B24/B$21</f>
        <v>0</v>
      </c>
      <c r="D24" s="485">
        <v>0</v>
      </c>
      <c r="E24" s="486">
        <f t="shared" si="1"/>
        <v>0</v>
      </c>
      <c r="F24" s="485">
        <v>10</v>
      </c>
      <c r="G24" s="486">
        <f t="shared" si="2"/>
        <v>1.4611338398597311E-3</v>
      </c>
      <c r="H24" s="485">
        <v>14</v>
      </c>
      <c r="I24" s="486">
        <f t="shared" si="3"/>
        <v>4.5766590389016018E-3</v>
      </c>
      <c r="J24" s="487">
        <f t="shared" si="0"/>
        <v>32</v>
      </c>
      <c r="K24" s="486">
        <f t="shared" si="4"/>
        <v>1.5309539756961056E-3</v>
      </c>
      <c r="L24" s="488">
        <v>56</v>
      </c>
      <c r="M24" s="489">
        <f t="shared" si="5"/>
        <v>1.6472041650733888E-3</v>
      </c>
    </row>
    <row r="25" spans="1:13" ht="16" thickBot="1">
      <c r="A25" s="482" t="s">
        <v>373</v>
      </c>
      <c r="B25" s="483">
        <v>53</v>
      </c>
      <c r="C25" s="484">
        <f>B25/B$21</f>
        <v>1.729200652528548E-2</v>
      </c>
      <c r="D25" s="485">
        <v>4</v>
      </c>
      <c r="E25" s="486">
        <f t="shared" si="1"/>
        <v>3.1496062992125984E-2</v>
      </c>
      <c r="F25" s="485">
        <v>136</v>
      </c>
      <c r="G25" s="486">
        <f t="shared" si="2"/>
        <v>1.9871420222092345E-2</v>
      </c>
      <c r="H25" s="485">
        <v>35</v>
      </c>
      <c r="I25" s="486">
        <f t="shared" si="3"/>
        <v>1.1441647597254004E-2</v>
      </c>
      <c r="J25" s="487">
        <f t="shared" si="0"/>
        <v>432</v>
      </c>
      <c r="K25" s="486">
        <f t="shared" si="4"/>
        <v>2.0667878671897427E-2</v>
      </c>
      <c r="L25" s="488">
        <v>660</v>
      </c>
      <c r="M25" s="489">
        <f t="shared" si="5"/>
        <v>1.941347765979351E-2</v>
      </c>
    </row>
    <row r="26" spans="1:13" ht="15.75" customHeight="1" thickBot="1">
      <c r="A26" s="482" t="s">
        <v>374</v>
      </c>
      <c r="B26" s="490">
        <v>0</v>
      </c>
      <c r="C26" s="475">
        <f>B26/B$21</f>
        <v>0</v>
      </c>
      <c r="D26" s="476">
        <v>2</v>
      </c>
      <c r="E26" s="477">
        <f t="shared" si="1"/>
        <v>1.5748031496062992E-2</v>
      </c>
      <c r="F26" s="476">
        <v>24</v>
      </c>
      <c r="G26" s="477">
        <f t="shared" si="2"/>
        <v>3.5067212156633548E-3</v>
      </c>
      <c r="H26" s="476">
        <v>0</v>
      </c>
      <c r="I26" s="477">
        <f t="shared" si="3"/>
        <v>0</v>
      </c>
      <c r="J26" s="478">
        <f t="shared" si="0"/>
        <v>49</v>
      </c>
      <c r="K26" s="479">
        <f t="shared" si="4"/>
        <v>2.3442732752846618E-3</v>
      </c>
      <c r="L26" s="480">
        <v>75</v>
      </c>
      <c r="M26" s="481">
        <f t="shared" si="5"/>
        <v>2.206077006794717E-3</v>
      </c>
    </row>
    <row r="27" spans="1:13" ht="17" thickTop="1" thickBot="1">
      <c r="A27" s="491" t="s">
        <v>379</v>
      </c>
      <c r="B27" s="492">
        <v>2120</v>
      </c>
      <c r="C27" s="493">
        <f t="shared" ref="C27:C39" si="6">B27/B$21</f>
        <v>0.69168026101141922</v>
      </c>
      <c r="D27" s="494">
        <v>102</v>
      </c>
      <c r="E27" s="495">
        <f t="shared" si="1"/>
        <v>0.80314960629921262</v>
      </c>
      <c r="F27" s="496">
        <v>4285</v>
      </c>
      <c r="G27" s="495">
        <f t="shared" si="2"/>
        <v>0.62609585037989479</v>
      </c>
      <c r="H27" s="496">
        <v>2147</v>
      </c>
      <c r="I27" s="495">
        <f t="shared" si="3"/>
        <v>0.70186335403726707</v>
      </c>
      <c r="J27" s="497">
        <f t="shared" si="0"/>
        <v>14155</v>
      </c>
      <c r="K27" s="495">
        <f t="shared" si="4"/>
        <v>0.67720792268682428</v>
      </c>
      <c r="L27" s="498">
        <v>22809</v>
      </c>
      <c r="M27" s="499">
        <f t="shared" si="5"/>
        <v>0.67091213930640936</v>
      </c>
    </row>
    <row r="28" spans="1:13" ht="32.25" customHeight="1" thickTop="1" thickBot="1">
      <c r="A28" s="473" t="s">
        <v>371</v>
      </c>
      <c r="B28" s="483">
        <v>181</v>
      </c>
      <c r="C28" s="484">
        <f t="shared" si="6"/>
        <v>5.9053833605220228E-2</v>
      </c>
      <c r="D28" s="485">
        <v>5</v>
      </c>
      <c r="E28" s="486">
        <f t="shared" si="1"/>
        <v>3.937007874015748E-2</v>
      </c>
      <c r="F28" s="485">
        <v>320</v>
      </c>
      <c r="G28" s="486">
        <f t="shared" si="2"/>
        <v>4.6756282875511396E-2</v>
      </c>
      <c r="H28" s="485">
        <v>170</v>
      </c>
      <c r="I28" s="486">
        <f t="shared" si="3"/>
        <v>5.557371690094802E-2</v>
      </c>
      <c r="J28" s="487">
        <f t="shared" si="0"/>
        <v>1047</v>
      </c>
      <c r="K28" s="486">
        <f t="shared" si="4"/>
        <v>5.0090900392306958E-2</v>
      </c>
      <c r="L28" s="488">
        <v>1723</v>
      </c>
      <c r="M28" s="489">
        <f t="shared" si="5"/>
        <v>5.0680942436097304E-2</v>
      </c>
    </row>
    <row r="29" spans="1:13" ht="16" thickBot="1">
      <c r="A29" s="482" t="s">
        <v>372</v>
      </c>
      <c r="B29" s="483">
        <v>438</v>
      </c>
      <c r="C29" s="484">
        <f t="shared" si="6"/>
        <v>0.1429037520391517</v>
      </c>
      <c r="D29" s="485">
        <v>16</v>
      </c>
      <c r="E29" s="486">
        <f t="shared" si="1"/>
        <v>0.12598425196850394</v>
      </c>
      <c r="F29" s="485">
        <v>850</v>
      </c>
      <c r="G29" s="486">
        <f t="shared" si="2"/>
        <v>0.12419637638807715</v>
      </c>
      <c r="H29" s="485">
        <v>453</v>
      </c>
      <c r="I29" s="486">
        <f t="shared" si="3"/>
        <v>0.14808761033017326</v>
      </c>
      <c r="J29" s="487">
        <f t="shared" si="0"/>
        <v>3439</v>
      </c>
      <c r="K29" s="486">
        <f t="shared" si="4"/>
        <v>0.16452971007559086</v>
      </c>
      <c r="L29" s="488">
        <v>5196</v>
      </c>
      <c r="M29" s="489">
        <f t="shared" si="5"/>
        <v>0.15283701503073802</v>
      </c>
    </row>
    <row r="30" spans="1:13" ht="16" thickBot="1">
      <c r="A30" s="482" t="s">
        <v>373</v>
      </c>
      <c r="B30" s="483">
        <v>410</v>
      </c>
      <c r="C30" s="484">
        <f t="shared" si="6"/>
        <v>0.13376835236541598</v>
      </c>
      <c r="D30" s="485">
        <v>6</v>
      </c>
      <c r="E30" s="486">
        <f t="shared" si="1"/>
        <v>4.7244094488188976E-2</v>
      </c>
      <c r="F30" s="485">
        <v>679</v>
      </c>
      <c r="G30" s="486">
        <f t="shared" si="2"/>
        <v>9.9210987726475741E-2</v>
      </c>
      <c r="H30" s="485">
        <v>279</v>
      </c>
      <c r="I30" s="486">
        <f t="shared" si="3"/>
        <v>9.1206276560967636E-2</v>
      </c>
      <c r="J30" s="487">
        <f t="shared" si="0"/>
        <v>1797</v>
      </c>
      <c r="K30" s="486">
        <f t="shared" si="4"/>
        <v>8.597263419768443E-2</v>
      </c>
      <c r="L30" s="488">
        <v>3171</v>
      </c>
      <c r="M30" s="489">
        <f t="shared" si="5"/>
        <v>9.3272935847280636E-2</v>
      </c>
    </row>
    <row r="31" spans="1:13" ht="16" thickBot="1">
      <c r="A31" s="482" t="s">
        <v>374</v>
      </c>
      <c r="B31" s="483">
        <v>119</v>
      </c>
      <c r="C31" s="484">
        <f t="shared" si="6"/>
        <v>3.8825448613376834E-2</v>
      </c>
      <c r="D31" s="485">
        <v>0</v>
      </c>
      <c r="E31" s="486">
        <f t="shared" si="1"/>
        <v>0</v>
      </c>
      <c r="F31" s="500">
        <v>346</v>
      </c>
      <c r="G31" s="486">
        <f t="shared" si="2"/>
        <v>5.0555230859146698E-2</v>
      </c>
      <c r="H31" s="485">
        <v>136</v>
      </c>
      <c r="I31" s="486">
        <f t="shared" si="3"/>
        <v>4.4458973520758414E-2</v>
      </c>
      <c r="J31" s="487">
        <f t="shared" si="0"/>
        <v>775</v>
      </c>
      <c r="K31" s="486">
        <f t="shared" si="4"/>
        <v>3.7077791598890061E-2</v>
      </c>
      <c r="L31" s="488">
        <v>1376</v>
      </c>
      <c r="M31" s="489">
        <f t="shared" si="5"/>
        <v>4.0474159484660412E-2</v>
      </c>
    </row>
    <row r="32" spans="1:13" ht="16" thickBot="1">
      <c r="A32" s="482" t="s">
        <v>375</v>
      </c>
      <c r="B32" s="483">
        <v>346</v>
      </c>
      <c r="C32" s="484">
        <f t="shared" si="6"/>
        <v>0.11288743882544862</v>
      </c>
      <c r="D32" s="485">
        <v>24</v>
      </c>
      <c r="E32" s="486">
        <f t="shared" si="1"/>
        <v>0.1889763779527559</v>
      </c>
      <c r="F32" s="485">
        <v>726</v>
      </c>
      <c r="G32" s="486">
        <f t="shared" si="2"/>
        <v>0.10607831677381648</v>
      </c>
      <c r="H32" s="485">
        <v>298</v>
      </c>
      <c r="I32" s="486">
        <f t="shared" si="3"/>
        <v>9.7417456685191237E-2</v>
      </c>
      <c r="J32" s="487">
        <f t="shared" si="0"/>
        <v>1890</v>
      </c>
      <c r="K32" s="486">
        <f t="shared" si="4"/>
        <v>9.0421969189551241E-2</v>
      </c>
      <c r="L32" s="488">
        <v>3284</v>
      </c>
      <c r="M32" s="489">
        <f t="shared" si="5"/>
        <v>9.6596758537518021E-2</v>
      </c>
    </row>
    <row r="33" spans="1:13" ht="16" thickBot="1">
      <c r="A33" s="501" t="s">
        <v>376</v>
      </c>
      <c r="B33" s="502">
        <v>626</v>
      </c>
      <c r="C33" s="475">
        <f t="shared" si="6"/>
        <v>0.20424143556280588</v>
      </c>
      <c r="D33" s="476">
        <v>51</v>
      </c>
      <c r="E33" s="477">
        <f t="shared" si="1"/>
        <v>0.40157480314960631</v>
      </c>
      <c r="F33" s="503">
        <v>1364</v>
      </c>
      <c r="G33" s="477">
        <f t="shared" si="2"/>
        <v>0.19929865575686734</v>
      </c>
      <c r="H33" s="476">
        <v>811</v>
      </c>
      <c r="I33" s="477">
        <f t="shared" si="3"/>
        <v>0.2651193200392285</v>
      </c>
      <c r="J33" s="478">
        <f t="shared" si="0"/>
        <v>5207</v>
      </c>
      <c r="K33" s="479">
        <f t="shared" si="4"/>
        <v>0.24911491723280069</v>
      </c>
      <c r="L33" s="480">
        <v>8059</v>
      </c>
      <c r="M33" s="481">
        <f t="shared" si="5"/>
        <v>0.23705032797011502</v>
      </c>
    </row>
    <row r="34" spans="1:13" ht="17" thickTop="1" thickBot="1">
      <c r="A34" s="504" t="s">
        <v>380</v>
      </c>
      <c r="B34" s="505">
        <v>892</v>
      </c>
      <c r="C34" s="506">
        <f t="shared" si="6"/>
        <v>0.29102773246329527</v>
      </c>
      <c r="D34" s="507">
        <v>16</v>
      </c>
      <c r="E34" s="508">
        <f t="shared" si="1"/>
        <v>0.12598425196850394</v>
      </c>
      <c r="F34" s="509">
        <v>2389</v>
      </c>
      <c r="G34" s="508">
        <f t="shared" si="2"/>
        <v>0.34906487434248978</v>
      </c>
      <c r="H34" s="507">
        <v>852</v>
      </c>
      <c r="I34" s="508">
        <f t="shared" si="3"/>
        <v>0.27852239293886893</v>
      </c>
      <c r="J34" s="510">
        <f t="shared" si="0"/>
        <v>6127</v>
      </c>
      <c r="K34" s="508">
        <f t="shared" si="4"/>
        <v>0.29312984403406372</v>
      </c>
      <c r="L34" s="511">
        <v>10276</v>
      </c>
      <c r="M34" s="512">
        <f t="shared" si="5"/>
        <v>0.30226196429096686</v>
      </c>
    </row>
    <row r="35" spans="1:13" ht="17" thickTop="1" thickBot="1">
      <c r="A35" s="473" t="s">
        <v>371</v>
      </c>
      <c r="B35" s="478">
        <v>169</v>
      </c>
      <c r="C35" s="475">
        <f t="shared" si="6"/>
        <v>5.5138662316476343E-2</v>
      </c>
      <c r="D35" s="476">
        <v>4</v>
      </c>
      <c r="E35" s="477">
        <f t="shared" si="1"/>
        <v>3.1496062992125984E-2</v>
      </c>
      <c r="F35" s="476">
        <v>481</v>
      </c>
      <c r="G35" s="477">
        <f t="shared" si="2"/>
        <v>7.0280537697253065E-2</v>
      </c>
      <c r="H35" s="476">
        <v>134</v>
      </c>
      <c r="I35" s="477">
        <f t="shared" si="3"/>
        <v>4.380516508662962E-2</v>
      </c>
      <c r="J35" s="478">
        <f t="shared" si="0"/>
        <v>1456</v>
      </c>
      <c r="K35" s="479">
        <f t="shared" si="4"/>
        <v>6.9658405894172812E-2</v>
      </c>
      <c r="L35" s="480">
        <v>2244</v>
      </c>
      <c r="M35" s="481">
        <f t="shared" si="5"/>
        <v>6.6005824043297939E-2</v>
      </c>
    </row>
    <row r="36" spans="1:13" ht="16" thickBot="1">
      <c r="A36" s="482" t="s">
        <v>372</v>
      </c>
      <c r="B36" s="487">
        <v>292</v>
      </c>
      <c r="C36" s="484">
        <f t="shared" si="6"/>
        <v>9.5269168026101136E-2</v>
      </c>
      <c r="D36" s="485">
        <v>7</v>
      </c>
      <c r="E36" s="486">
        <f t="shared" si="1"/>
        <v>5.5118110236220472E-2</v>
      </c>
      <c r="F36" s="485">
        <v>759</v>
      </c>
      <c r="G36" s="486">
        <f t="shared" si="2"/>
        <v>0.1109000584453536</v>
      </c>
      <c r="H36" s="485">
        <v>283</v>
      </c>
      <c r="I36" s="486">
        <f t="shared" si="3"/>
        <v>9.2513893429225239E-2</v>
      </c>
      <c r="J36" s="487">
        <f t="shared" si="0"/>
        <v>2174</v>
      </c>
      <c r="K36" s="486">
        <f t="shared" si="4"/>
        <v>0.10400918572385418</v>
      </c>
      <c r="L36" s="488">
        <v>3515</v>
      </c>
      <c r="M36" s="489">
        <f t="shared" si="5"/>
        <v>0.10339147571844574</v>
      </c>
    </row>
    <row r="37" spans="1:13" ht="16" thickBot="1">
      <c r="A37" s="482" t="s">
        <v>373</v>
      </c>
      <c r="B37" s="487">
        <v>98</v>
      </c>
      <c r="C37" s="484">
        <f t="shared" si="6"/>
        <v>3.1973898858075042E-2</v>
      </c>
      <c r="D37" s="485">
        <v>0</v>
      </c>
      <c r="E37" s="486">
        <f t="shared" si="1"/>
        <v>0</v>
      </c>
      <c r="F37" s="485">
        <v>356</v>
      </c>
      <c r="G37" s="486">
        <f t="shared" si="2"/>
        <v>5.2016364699006432E-2</v>
      </c>
      <c r="H37" s="485">
        <v>133</v>
      </c>
      <c r="I37" s="486">
        <f t="shared" si="3"/>
        <v>4.3478260869565216E-2</v>
      </c>
      <c r="J37" s="487">
        <f t="shared" si="0"/>
        <v>740</v>
      </c>
      <c r="K37" s="486">
        <f t="shared" si="4"/>
        <v>3.5403310687972443E-2</v>
      </c>
      <c r="L37" s="488">
        <v>1327</v>
      </c>
      <c r="M37" s="489">
        <f t="shared" si="5"/>
        <v>3.9032855840221196E-2</v>
      </c>
    </row>
    <row r="38" spans="1:13" ht="27" customHeight="1" thickBot="1">
      <c r="A38" s="482" t="s">
        <v>374</v>
      </c>
      <c r="B38" s="487">
        <v>99</v>
      </c>
      <c r="C38" s="484">
        <f t="shared" si="6"/>
        <v>3.230016313213703E-2</v>
      </c>
      <c r="D38" s="485">
        <v>0</v>
      </c>
      <c r="E38" s="486">
        <f t="shared" si="1"/>
        <v>0</v>
      </c>
      <c r="F38" s="485">
        <v>284</v>
      </c>
      <c r="G38" s="486">
        <f t="shared" si="2"/>
        <v>4.1496201052016367E-2</v>
      </c>
      <c r="H38" s="485">
        <v>137</v>
      </c>
      <c r="I38" s="486">
        <f t="shared" si="3"/>
        <v>4.4785877737822818E-2</v>
      </c>
      <c r="J38" s="487">
        <f t="shared" si="0"/>
        <v>585</v>
      </c>
      <c r="K38" s="486">
        <f t="shared" si="4"/>
        <v>2.7987752368194431E-2</v>
      </c>
      <c r="L38" s="488">
        <v>1105</v>
      </c>
      <c r="M38" s="489">
        <f t="shared" si="5"/>
        <v>3.2502867900108832E-2</v>
      </c>
    </row>
    <row r="39" spans="1:13">
      <c r="A39" s="501" t="s">
        <v>375</v>
      </c>
      <c r="B39" s="513">
        <v>234</v>
      </c>
      <c r="C39" s="514">
        <f t="shared" si="6"/>
        <v>7.6345840130505715E-2</v>
      </c>
      <c r="D39" s="515">
        <v>5</v>
      </c>
      <c r="E39" s="516">
        <f t="shared" si="1"/>
        <v>3.937007874015748E-2</v>
      </c>
      <c r="F39" s="515">
        <v>509</v>
      </c>
      <c r="G39" s="516">
        <f t="shared" si="2"/>
        <v>7.4371712448860317E-2</v>
      </c>
      <c r="H39" s="515">
        <v>165</v>
      </c>
      <c r="I39" s="516">
        <f t="shared" si="3"/>
        <v>5.393919581562602E-2</v>
      </c>
      <c r="J39" s="513">
        <f t="shared" si="0"/>
        <v>1172</v>
      </c>
      <c r="K39" s="516">
        <f t="shared" si="4"/>
        <v>5.607118935986987E-2</v>
      </c>
      <c r="L39" s="501">
        <v>2085</v>
      </c>
      <c r="M39" s="517">
        <f t="shared" si="5"/>
        <v>6.1328940788893137E-2</v>
      </c>
    </row>
    <row r="40" spans="1:13">
      <c r="A40" s="45" t="s">
        <v>401</v>
      </c>
    </row>
    <row r="41" spans="1:13">
      <c r="A41" s="75" t="s">
        <v>840</v>
      </c>
    </row>
  </sheetData>
  <mergeCells count="2">
    <mergeCell ref="A3:G3"/>
    <mergeCell ref="A16:M18"/>
  </mergeCells>
  <dataValidations count="35">
    <dataValidation allowBlank="1" showInputMessage="1" showErrorMessage="1" prompt="Disability - Table 11" sqref="A2" xr:uid="{00000000-0002-0000-0800-000000000000}"/>
    <dataValidation allowBlank="1" showInputMessage="1" showErrorMessage="1" prompt="Persons with Disability by Emploment Status (2000 Census)" sqref="A3:G3" xr:uid="{00000000-0002-0000-0800-000001000000}"/>
    <dataValidation allowBlank="1" showInputMessage="1" showErrorMessage="1" prompt="Persons with Disability by Emploment Status (2000 Census) Data Table Heading 5-64 persons with disability, employed" sqref="B4" xr:uid="{00000000-0002-0000-0800-000002000000}"/>
    <dataValidation allowBlank="1" showInputMessage="1" showErrorMessage="1" prompt="Persons with Disability by Emploment Status (2000 Census) Data Table Heading 5-64 persons with disability, unemployed" sqref="C4" xr:uid="{00000000-0002-0000-0800-000003000000}"/>
    <dataValidation allowBlank="1" showInputMessage="1" showErrorMessage="1" prompt="Persons with Disability by Emploment Status (2000 Census) Data Table Heading Persons Age 65 Plus with a disability" sqref="D4" xr:uid="{00000000-0002-0000-0800-000004000000}"/>
    <dataValidation allowBlank="1" showInputMessage="1" showErrorMessage="1" prompt="Persons with Disability by Emploment Status (2000 Census) Data Table Heading Total persons with disability" sqref="E4" xr:uid="{00000000-0002-0000-0800-000005000000}"/>
    <dataValidation allowBlank="1" showInputMessage="1" showErrorMessage="1" prompt="Persons with Disability by Emploment Status (2000 Census) Data Table Heading % of Total Population" sqref="F4" xr:uid="{00000000-0002-0000-0800-000006000000}"/>
    <dataValidation allowBlank="1" showInputMessage="1" showErrorMessage="1" prompt="Persons with Disability by Emploment Status (2000 Census) Data Table Heading Total Population" sqref="G4" xr:uid="{00000000-0002-0000-0800-000007000000}"/>
    <dataValidation allowBlank="1" showInputMessage="1" showErrorMessage="1" prompt="Disability - Table 12" sqref="A15" xr:uid="{00000000-0002-0000-0800-000008000000}"/>
    <dataValidation allowBlank="1" showInputMessage="1" showErrorMessage="1" prompt="Persons with Disabilities by Disability Type* and age (Cenus 2000) " sqref="A16:M18" xr:uid="{00000000-0002-0000-0800-000009000000}"/>
    <dataValidation allowBlank="1" showInputMessage="1" showErrorMessage="1" prompt="Persons with Disability by Disability Type* and age (Cenus 2000) Data Table Heading Fort Bragg City" sqref="B19" xr:uid="{00000000-0002-0000-0800-00000A000000}"/>
    <dataValidation allowBlank="1" showInputMessage="1" showErrorMessage="1" prompt="Persons with Disability by Disability Type* and age (Cenus 2000) Data Table Heading Point Arena City" sqref="D19" xr:uid="{00000000-0002-0000-0800-00000B000000}"/>
    <dataValidation allowBlank="1" showInputMessage="1" showErrorMessage="1" prompt="Persons with Disability by Disability Type* and age (Cenus 2000) Data Table Heading Ukiah City" sqref="F19" xr:uid="{00000000-0002-0000-0800-00000C000000}"/>
    <dataValidation allowBlank="1" showInputMessage="1" showErrorMessage="1" prompt="Persons with Disability by Disability Type* and age (Cenus 2000) Data Table Heading Willits City" sqref="H19" xr:uid="{00000000-0002-0000-0800-00000D000000}"/>
    <dataValidation allowBlank="1" showInputMessage="1" showErrorMessage="1" prompt="Persons with Disability by Disability Type* and age (Cenus 2000) Data Table Heading Unicorporated Mendocino" sqref="J19" xr:uid="{00000000-0002-0000-0800-00000E000000}"/>
    <dataValidation allowBlank="1" showInputMessage="1" showErrorMessage="1" prompt="Persons with Disability by Disability Type* and age (Cenus 2000) Data Table Heading Total for County" sqref="L19" xr:uid="{00000000-0002-0000-0800-00000F000000}"/>
    <dataValidation allowBlank="1" showInputMessage="1" showErrorMessage="1" prompt="Persons with Disability by Disability Type* and age (Cenus 2000) Data Table Heading Unicorporated Mendocino6" sqref="K19" xr:uid="{00000000-0002-0000-0800-000010000000}"/>
    <dataValidation allowBlank="1" showInputMessage="1" showErrorMessage="1" prompt="Fort Bragg City Sub Heading Number" sqref="B20" xr:uid="{00000000-0002-0000-0800-000011000000}"/>
    <dataValidation allowBlank="1" showInputMessage="1" showErrorMessage="1" prompt="Fort Bragg City2 Sub Heading Percent" sqref="C20" xr:uid="{00000000-0002-0000-0800-000012000000}"/>
    <dataValidation allowBlank="1" showInputMessage="1" showErrorMessage="1" prompt="Point Arena City Sub Heading Number" sqref="D20" xr:uid="{00000000-0002-0000-0800-000013000000}"/>
    <dataValidation allowBlank="1" showInputMessage="1" showErrorMessage="1" prompt="Point Arena City3 Sub Heading Percent" sqref="E20" xr:uid="{00000000-0002-0000-0800-000014000000}"/>
    <dataValidation allowBlank="1" showInputMessage="1" showErrorMessage="1" prompt="Ukiah City Sub Heading Number" sqref="F20" xr:uid="{00000000-0002-0000-0800-000015000000}"/>
    <dataValidation allowBlank="1" showInputMessage="1" showErrorMessage="1" prompt="Ukiah City4 Sub Heading Percent" sqref="G20" xr:uid="{00000000-0002-0000-0800-000016000000}"/>
    <dataValidation allowBlank="1" showInputMessage="1" showErrorMessage="1" prompt="Willits City Sub Heading Number" sqref="H20" xr:uid="{00000000-0002-0000-0800-000017000000}"/>
    <dataValidation allowBlank="1" showInputMessage="1" showErrorMessage="1" prompt="Willits City5 Sub Heading Percent" sqref="I20" xr:uid="{00000000-0002-0000-0800-000018000000}"/>
    <dataValidation allowBlank="1" showInputMessage="1" showErrorMessage="1" prompt="Unicorporated Mendocino Sub Heading Number" sqref="J20" xr:uid="{00000000-0002-0000-0800-000019000000}"/>
    <dataValidation allowBlank="1" showInputMessage="1" showErrorMessage="1" prompt="Data Table Heading Unicorporated Mendocino6 Sub Heading Percent" sqref="K20" xr:uid="{00000000-0002-0000-0800-00001A000000}"/>
    <dataValidation allowBlank="1" showInputMessage="1" showErrorMessage="1" prompt="Total for County Sub Heading Number" sqref="L20" xr:uid="{00000000-0002-0000-0800-00001B000000}"/>
    <dataValidation allowBlank="1" showInputMessage="1" showErrorMessage="1" prompt="Total for County7 Sub Heading Percent" sqref="M20" xr:uid="{00000000-0002-0000-0800-00001C000000}"/>
    <dataValidation allowBlank="1" showInputMessage="1" showErrorMessage="1" prompt="Persons with Disability by Disability Type* and age (Cenus 2000) Data Table Heading Point Arena City3" sqref="E19" xr:uid="{00000000-0002-0000-0800-00001D000000}"/>
    <dataValidation allowBlank="1" showInputMessage="1" showErrorMessage="1" prompt="Persons with Disability by Disability Type* and age (Cenus 2000) Data Table Heading Ukiah City4" sqref="G19" xr:uid="{00000000-0002-0000-0800-00001E000000}"/>
    <dataValidation allowBlank="1" showInputMessage="1" showErrorMessage="1" prompt="Persons with Disability by Disability Type* and age (Cenus 2000) Data Table Heading Willits City5" sqref="I19" xr:uid="{00000000-0002-0000-0800-00001F000000}"/>
    <dataValidation allowBlank="1" showInputMessage="1" showErrorMessage="1" prompt="Persons with Disability by Disability Type* and age (Cenus 2000) Data Table Heading Total for County7" sqref="M19" xr:uid="{00000000-0002-0000-0800-000020000000}"/>
    <dataValidation allowBlank="1" showInputMessage="1" showErrorMessage="1" prompt="Persons with Disability by Disability Type* and age (Cenus 2000) Data Table Heading Fort Bragg City2" sqref="C19" xr:uid="{00000000-0002-0000-0800-000021000000}"/>
    <dataValidation allowBlank="1" showInputMessage="1" showErrorMessage="1" prompt="This Worksheet contains 2 Table . Table 11 and Table 12. Table 11 starts from A3 to G11. Table 12 starts from A16 to M39" sqref="A1" xr:uid="{00000000-0002-0000-0800-000022000000}"/>
  </dataValidations>
  <pageMargins left="0.7" right="0.7" top="0.75" bottom="0.75" header="0.3" footer="0.3"/>
  <pageSetup scale="61" fitToHeight="0" orientation="landscape" horizontalDpi="300" verticalDpi="300" r:id="rId1"/>
  <headerFooter>
    <oddHeader>&amp;LHousing Element Data Package&amp;CMendocino County and cities within&amp;R&amp;D</oddHeader>
    <oddFooter>&amp;L&amp;A&amp;C&amp;"-,Bold"HCD-Housing Policy Division&amp;RPage &amp;P</oddFooter>
  </headerFooter>
  <ignoredErrors>
    <ignoredError sqref="G5" numberStoredAsText="1"/>
    <ignoredError sqref="I20:K20 C20:C21 E20 G20 M20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Index</vt:lpstr>
      <vt:lpstr>Population</vt:lpstr>
      <vt:lpstr>Employment</vt:lpstr>
      <vt:lpstr>Overcrowding</vt:lpstr>
      <vt:lpstr>Overpayment </vt:lpstr>
      <vt:lpstr>Households</vt:lpstr>
      <vt:lpstr>Housing Stock _strcuture type</vt:lpstr>
      <vt:lpstr>Housing Stock-vacancy</vt:lpstr>
      <vt:lpstr>Disability</vt:lpstr>
      <vt:lpstr>Disability_SB812</vt:lpstr>
      <vt:lpstr>Farm Workers</vt:lpstr>
      <vt:lpstr>Homeless</vt:lpstr>
      <vt:lpstr>Assisted Housing</vt:lpstr>
      <vt:lpstr>Projected Needs </vt:lpstr>
      <vt:lpstr>DOF E5</vt:lpstr>
      <vt:lpstr>Sheet2</vt:lpstr>
      <vt:lpstr>'Assisted Housing'!Print_Area</vt:lpstr>
      <vt:lpstr>Disability!Print_Area</vt:lpstr>
      <vt:lpstr>Disability_SB812!Print_Area</vt:lpstr>
      <vt:lpstr>Employment!Print_Area</vt:lpstr>
      <vt:lpstr>Households!Print_Area</vt:lpstr>
      <vt:lpstr>'Housing Stock _strcuture type'!Print_Area</vt:lpstr>
      <vt:lpstr>Index!Print_Area</vt:lpstr>
      <vt:lpstr>Overcrowding!Print_Area</vt:lpstr>
      <vt:lpstr>'Overpayment '!Print_Area</vt:lpstr>
      <vt:lpstr>Population!Print_Area</vt:lpstr>
      <vt:lpstr>'Projected Needs '!Print_Area</vt:lpstr>
      <vt:lpstr>'Assisted Housing'!Print_Titles</vt:lpstr>
      <vt:lpstr>Disability_SB812!Print_Titles</vt:lpstr>
      <vt:lpstr>'Housing Stock-vacancy'!Print_Titles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Mendicino County Data Package</dc:title>
  <dc:subject>Mendicino County Data Package</dc:subject>
  <dc:creator/>
  <cp:keywords/>
  <dc:description/>
  <cp:lastModifiedBy/>
  <dcterms:created xsi:type="dcterms:W3CDTF">2006-09-16T00:00:00Z</dcterms:created>
  <dcterms:modified xsi:type="dcterms:W3CDTF">2020-09-22T19:21:03Z</dcterms:modified>
  <cp:category/>
</cp:coreProperties>
</file>