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G:\DFA\PD&amp;D\CDBG\NOFAs\Self-Score-Data-File\"/>
    </mc:Choice>
  </mc:AlternateContent>
  <bookViews>
    <workbookView xWindow="0" yWindow="0" windowWidth="17280" windowHeight="7050" tabRatio="903" firstSheet="2" activeTab="4"/>
  </bookViews>
  <sheets>
    <sheet name="Capacity 2017" sheetId="32" state="hidden" r:id="rId1"/>
    <sheet name="Capacity" sheetId="1" state="hidden" r:id="rId2"/>
    <sheet name="Instructions" sheetId="51" r:id="rId3"/>
    <sheet name="CDBG State Objectives" sheetId="50" r:id="rId4"/>
    <sheet name="HA HR Score" sheetId="44" r:id="rId5"/>
    <sheet name="MFH Score" sheetId="45" r:id="rId6"/>
    <sheet name="PF Score" sheetId="46" r:id="rId7"/>
    <sheet name="PI PIHNC Score" sheetId="47" r:id="rId8"/>
    <sheet name="PS PSC Score" sheetId="48" r:id="rId9"/>
    <sheet name="EF Score" sheetId="49" r:id="rId10"/>
    <sheet name="Sheet1" sheetId="41" state="hidden" r:id="rId11"/>
    <sheet name="Review Summary" sheetId="20" state="hidden" r:id="rId12"/>
  </sheets>
  <externalReferences>
    <externalReference r:id="rId13"/>
  </externalReferences>
  <definedNames>
    <definedName name="Check46" localSheetId="8">'PS PSC Score'!$AP$19</definedName>
    <definedName name="Check47" localSheetId="8">'PS PSC Score'!$AN$19</definedName>
    <definedName name="Check48" localSheetId="8">'PS PSC Score'!$AP$20</definedName>
    <definedName name="Check49" localSheetId="8">'PS PSC Score'!$AO$21</definedName>
    <definedName name="Check50" localSheetId="8">'PS PSC Score'!$AP$21</definedName>
    <definedName name="Check51" localSheetId="8">'PS PSC Score'!$AO$22</definedName>
    <definedName name="Check52" localSheetId="8">'PS PSC Score'!$AP$22</definedName>
    <definedName name="Check53" localSheetId="8">'PS PSC Score'!$AN$22</definedName>
    <definedName name="Check54" localSheetId="8">'PS PSC Score'!$AP$23</definedName>
    <definedName name="Check55" localSheetId="8">'PS PSC Score'!$AN$23</definedName>
    <definedName name="Check57" localSheetId="8">'PS PSC Score'!$AN$24</definedName>
    <definedName name="Check58" localSheetId="8">'PS PSC Score'!$AP$25</definedName>
    <definedName name="Funding" localSheetId="3" hidden="1">{"Sources and Uses - Construction",#N/A,FALSE,"Construction S &amp; U"}</definedName>
    <definedName name="Funding" localSheetId="9" hidden="1">{"Sources and Uses - Construction",#N/A,FALSE,"Construction S &amp; U"}</definedName>
    <definedName name="Funding" localSheetId="4" hidden="1">{"Sources and Uses - Construction",#N/A,FALSE,"Construction S &amp; U"}</definedName>
    <definedName name="Funding" localSheetId="5" hidden="1">{"Sources and Uses - Construction",#N/A,FALSE,"Construction S &amp; U"}</definedName>
    <definedName name="Funding" localSheetId="6" hidden="1">{"Sources and Uses - Construction",#N/A,FALSE,"Construction S &amp; U"}</definedName>
    <definedName name="Funding" localSheetId="7" hidden="1">{"Sources and Uses - Construction",#N/A,FALSE,"Construction S &amp; U"}</definedName>
    <definedName name="Funding" localSheetId="8" hidden="1">{"Sources and Uses - Construction",#N/A,FALSE,"Construction S &amp; U"}</definedName>
    <definedName name="Funding" hidden="1">{"Sources and Uses - Construction",#N/A,FALSE,"Construction S &amp; U"}</definedName>
    <definedName name="FundingX" localSheetId="3" hidden="1">{"Sources and Uses - Construction",#N/A,FALSE,"Construction S &amp; U"}</definedName>
    <definedName name="FundingX" localSheetId="9" hidden="1">{"Sources and Uses - Construction",#N/A,FALSE,"Construction S &amp; U"}</definedName>
    <definedName name="FundingX" localSheetId="4" hidden="1">{"Sources and Uses - Construction",#N/A,FALSE,"Construction S &amp; U"}</definedName>
    <definedName name="FundingX" localSheetId="5" hidden="1">{"Sources and Uses - Construction",#N/A,FALSE,"Construction S &amp; U"}</definedName>
    <definedName name="FundingX" localSheetId="6" hidden="1">{"Sources and Uses - Construction",#N/A,FALSE,"Construction S &amp; U"}</definedName>
    <definedName name="FundingX" localSheetId="7" hidden="1">{"Sources and Uses - Construction",#N/A,FALSE,"Construction S &amp; U"}</definedName>
    <definedName name="FundingX" localSheetId="8" hidden="1">{"Sources and Uses - Construction",#N/A,FALSE,"Construction S &amp; U"}</definedName>
    <definedName name="FundingX" hidden="1">{"Sources and Uses - Construction",#N/A,FALSE,"Construction S &amp; U"}</definedName>
    <definedName name="George3" localSheetId="3" hidden="1">{"Project Summary",#N/A,FALSE,"Project Summary";"Rent Summary",#N/A,FALSE,"Rent Summary";"Operating Budget Detail",#N/A,FALSE,"Operations";"Operating Budget Summary",#N/A,FALSE,"Operations";"Sources and Uses",#N/A,FALSE,"Sources &amp; Uses";"Cash Flow",#N/A,FALSE,"Cash Flow"}</definedName>
    <definedName name="George3" localSheetId="9" hidden="1">{"Project Summary",#N/A,FALSE,"Project Summary";"Rent Summary",#N/A,FALSE,"Rent Summary";"Operating Budget Detail",#N/A,FALSE,"Operations";"Operating Budget Summary",#N/A,FALSE,"Operations";"Sources and Uses",#N/A,FALSE,"Sources &amp; Uses";"Cash Flow",#N/A,FALSE,"Cash Flow"}</definedName>
    <definedName name="George3" localSheetId="4" hidden="1">{"Project Summary",#N/A,FALSE,"Project Summary";"Rent Summary",#N/A,FALSE,"Rent Summary";"Operating Budget Detail",#N/A,FALSE,"Operations";"Operating Budget Summary",#N/A,FALSE,"Operations";"Sources and Uses",#N/A,FALSE,"Sources &amp; Uses";"Cash Flow",#N/A,FALSE,"Cash Flow"}</definedName>
    <definedName name="George3" localSheetId="5" hidden="1">{"Project Summary",#N/A,FALSE,"Project Summary";"Rent Summary",#N/A,FALSE,"Rent Summary";"Operating Budget Detail",#N/A,FALSE,"Operations";"Operating Budget Summary",#N/A,FALSE,"Operations";"Sources and Uses",#N/A,FALSE,"Sources &amp; Uses";"Cash Flow",#N/A,FALSE,"Cash Flow"}</definedName>
    <definedName name="George3" localSheetId="6" hidden="1">{"Project Summary",#N/A,FALSE,"Project Summary";"Rent Summary",#N/A,FALSE,"Rent Summary";"Operating Budget Detail",#N/A,FALSE,"Operations";"Operating Budget Summary",#N/A,FALSE,"Operations";"Sources and Uses",#N/A,FALSE,"Sources &amp; Uses";"Cash Flow",#N/A,FALSE,"Cash Flow"}</definedName>
    <definedName name="George3" localSheetId="7" hidden="1">{"Project Summary",#N/A,FALSE,"Project Summary";"Rent Summary",#N/A,FALSE,"Rent Summary";"Operating Budget Detail",#N/A,FALSE,"Operations";"Operating Budget Summary",#N/A,FALSE,"Operations";"Sources and Uses",#N/A,FALSE,"Sources &amp; Uses";"Cash Flow",#N/A,FALSE,"Cash Flow"}</definedName>
    <definedName name="George3" localSheetId="8" hidden="1">{"Project Summary",#N/A,FALSE,"Project Summary";"Rent Summary",#N/A,FALSE,"Rent Summary";"Operating Budget Detail",#N/A,FALSE,"Operations";"Operating Budget Summary",#N/A,FALSE,"Operations";"Sources and Uses",#N/A,FALSE,"Sources &amp; Uses";"Cash Flow",#N/A,FALSE,"Cash Flow"}</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localSheetId="3" hidden="1">{"Cash Flow",#N/A,FALSE,"Cash Flow"}</definedName>
    <definedName name="George4" localSheetId="9" hidden="1">{"Cash Flow",#N/A,FALSE,"Cash Flow"}</definedName>
    <definedName name="George4" localSheetId="4" hidden="1">{"Cash Flow",#N/A,FALSE,"Cash Flow"}</definedName>
    <definedName name="George4" localSheetId="5" hidden="1">{"Cash Flow",#N/A,FALSE,"Cash Flow"}</definedName>
    <definedName name="George4" localSheetId="6" hidden="1">{"Cash Flow",#N/A,FALSE,"Cash Flow"}</definedName>
    <definedName name="George4" localSheetId="7" hidden="1">{"Cash Flow",#N/A,FALSE,"Cash Flow"}</definedName>
    <definedName name="George4" localSheetId="8" hidden="1">{"Cash Flow",#N/A,FALSE,"Cash Flow"}</definedName>
    <definedName name="George4" hidden="1">{"Cash Flow",#N/A,FALSE,"Cash Flow"}</definedName>
    <definedName name="_xlnm.Print_Area" localSheetId="1">Capacity!$C$2:$BF$93</definedName>
    <definedName name="_xlnm.Print_Area" localSheetId="3">'CDBG State Objectives'!$A$1:$AL$65</definedName>
    <definedName name="_xlnm.Print_Area" localSheetId="9">'EF Score'!$A$1:$AL$183</definedName>
    <definedName name="_xlnm.Print_Area" localSheetId="5">'MFH Score'!$A$1:$AL$90</definedName>
    <definedName name="_xlnm.Print_Area" localSheetId="11">'Review Summary'!$E$2:$BG$71</definedName>
    <definedName name="_xlnm.Print_Titles" localSheetId="1">Capacity!$2:$9</definedName>
    <definedName name="_xlnm.Print_Titles" localSheetId="9">'EF Score'!$1:$1</definedName>
    <definedName name="_xlnm.Print_Titles" localSheetId="4">'HA HR Score'!$1:$1</definedName>
    <definedName name="_xlnm.Print_Titles" localSheetId="5">'MFH Score'!$1:$1</definedName>
    <definedName name="_xlnm.Print_Titles" localSheetId="7">'PI PIHNC Score'!$1:$1</definedName>
    <definedName name="_xlnm.Print_Titles" localSheetId="8">'PS PSC Score'!$1:$1</definedName>
    <definedName name="_xlnm.Print_Titles" localSheetId="11">'Review Summary'!$2:$9</definedName>
    <definedName name="Sample" localSheetId="3" hidden="1">{"Operating Budget Detail",#N/A,FALSE,"Operations"}</definedName>
    <definedName name="Sample" localSheetId="9" hidden="1">{"Operating Budget Detail",#N/A,FALSE,"Operations"}</definedName>
    <definedName name="Sample" localSheetId="4" hidden="1">{"Operating Budget Detail",#N/A,FALSE,"Operations"}</definedName>
    <definedName name="Sample" localSheetId="5" hidden="1">{"Operating Budget Detail",#N/A,FALSE,"Operations"}</definedName>
    <definedName name="Sample" localSheetId="6" hidden="1">{"Operating Budget Detail",#N/A,FALSE,"Operations"}</definedName>
    <definedName name="Sample" localSheetId="7" hidden="1">{"Operating Budget Detail",#N/A,FALSE,"Operations"}</definedName>
    <definedName name="Sample" localSheetId="8" hidden="1">{"Operating Budget Detail",#N/A,FALSE,"Operations"}</definedName>
    <definedName name="Sample" hidden="1">{"Operating Budget Detail",#N/A,FALSE,"Operations"}</definedName>
    <definedName name="SampleX" localSheetId="3" hidden="1">{"Operating Budget Detail",#N/A,FALSE,"Operations"}</definedName>
    <definedName name="SampleX" localSheetId="9" hidden="1">{"Operating Budget Detail",#N/A,FALSE,"Operations"}</definedName>
    <definedName name="SampleX" localSheetId="4" hidden="1">{"Operating Budget Detail",#N/A,FALSE,"Operations"}</definedName>
    <definedName name="SampleX" localSheetId="5" hidden="1">{"Operating Budget Detail",#N/A,FALSE,"Operations"}</definedName>
    <definedName name="SampleX" localSheetId="6" hidden="1">{"Operating Budget Detail",#N/A,FALSE,"Operations"}</definedName>
    <definedName name="SampleX" localSheetId="7" hidden="1">{"Operating Budget Detail",#N/A,FALSE,"Operations"}</definedName>
    <definedName name="SampleX" localSheetId="8" hidden="1">{"Operating Budget Detail",#N/A,FALSE,"Operations"}</definedName>
    <definedName name="SampleX" hidden="1">{"Operating Budget Detail",#N/A,FALSE,"Operations"}</definedName>
    <definedName name="SD_Dropdown_148_Name" hidden="1">[1]SD_Dropdowns!$C$2:$C$41</definedName>
    <definedName name="SD_Dropdown_152_Name" hidden="1">[1]SD_Dropdowns!$G$2:$G$53</definedName>
    <definedName name="SD_Dropdown_7_Name" hidden="1">[1]SD_Dropdowns!$E$2:$E$82</definedName>
    <definedName name="SD_Dropdown_86_Name" hidden="1">[1]SD_Dropdowns!$A$2:$A$53</definedName>
    <definedName name="wrn.Board._.Commitment._.Package."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9"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7"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9"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7"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9"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7"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localSheetId="3" hidden="1">{"Cash Flow",#N/A,FALSE,"Cash Flow"}</definedName>
    <definedName name="wrn.Cash._.Flow." localSheetId="9" hidden="1">{"Cash Flow",#N/A,FALSE,"Cash Flow"}</definedName>
    <definedName name="wrn.Cash._.Flow." localSheetId="4" hidden="1">{"Cash Flow",#N/A,FALSE,"Cash Flow"}</definedName>
    <definedName name="wrn.Cash._.Flow." localSheetId="5" hidden="1">{"Cash Flow",#N/A,FALSE,"Cash Flow"}</definedName>
    <definedName name="wrn.Cash._.Flow." localSheetId="6" hidden="1">{"Cash Flow",#N/A,FALSE,"Cash Flow"}</definedName>
    <definedName name="wrn.Cash._.Flow." localSheetId="7" hidden="1">{"Cash Flow",#N/A,FALSE,"Cash Flow"}</definedName>
    <definedName name="wrn.Cash._.Flow." localSheetId="8" hidden="1">{"Cash Flow",#N/A,FALSE,"Cash Flow"}</definedName>
    <definedName name="wrn.Cash._.Flow." hidden="1">{"Cash Flow",#N/A,FALSE,"Cash Flow"}</definedName>
    <definedName name="wrn.Cash._.Flow._1" localSheetId="3" hidden="1">{"Cash Flow",#N/A,FALSE,"Cash Flow"}</definedName>
    <definedName name="wrn.Cash._.Flow._1" localSheetId="9" hidden="1">{"Cash Flow",#N/A,FALSE,"Cash Flow"}</definedName>
    <definedName name="wrn.Cash._.Flow._1" localSheetId="4" hidden="1">{"Cash Flow",#N/A,FALSE,"Cash Flow"}</definedName>
    <definedName name="wrn.Cash._.Flow._1" localSheetId="5" hidden="1">{"Cash Flow",#N/A,FALSE,"Cash Flow"}</definedName>
    <definedName name="wrn.Cash._.Flow._1" localSheetId="6" hidden="1">{"Cash Flow",#N/A,FALSE,"Cash Flow"}</definedName>
    <definedName name="wrn.Cash._.Flow._1" localSheetId="7" hidden="1">{"Cash Flow",#N/A,FALSE,"Cash Flow"}</definedName>
    <definedName name="wrn.Cash._.Flow._1" localSheetId="8" hidden="1">{"Cash Flow",#N/A,FALSE,"Cash Flow"}</definedName>
    <definedName name="wrn.Cash._.Flow._1" hidden="1">{"Cash Flow",#N/A,FALSE,"Cash Flow"}</definedName>
    <definedName name="wrn.Cash._.Flow.X" localSheetId="3" hidden="1">{"Cash Flow",#N/A,FALSE,"Cash Flow"}</definedName>
    <definedName name="wrn.Cash._.Flow.X" localSheetId="9" hidden="1">{"Cash Flow",#N/A,FALSE,"Cash Flow"}</definedName>
    <definedName name="wrn.Cash._.Flow.X" localSheetId="4" hidden="1">{"Cash Flow",#N/A,FALSE,"Cash Flow"}</definedName>
    <definedName name="wrn.Cash._.Flow.X" localSheetId="5" hidden="1">{"Cash Flow",#N/A,FALSE,"Cash Flow"}</definedName>
    <definedName name="wrn.Cash._.Flow.X" localSheetId="6" hidden="1">{"Cash Flow",#N/A,FALSE,"Cash Flow"}</definedName>
    <definedName name="wrn.Cash._.Flow.X" localSheetId="7" hidden="1">{"Cash Flow",#N/A,FALSE,"Cash Flow"}</definedName>
    <definedName name="wrn.Cash._.Flow.X" localSheetId="8" hidden="1">{"Cash Flow",#N/A,FALSE,"Cash Flow"}</definedName>
    <definedName name="wrn.Cash._.Flow.X" hidden="1">{"Cash Flow",#N/A,FALSE,"Cash Flow"}</definedName>
    <definedName name="wrn.Construction._.Draws." localSheetId="3" hidden="1">{"Construction Draws",#N/A,FALSE,"Hard Cost Breakdown";"Hard Cost Disbursement Summary",#N/A,FALSE,"Hard Cost Breakdown"}</definedName>
    <definedName name="wrn.Construction._.Draws." localSheetId="9" hidden="1">{"Construction Draws",#N/A,FALSE,"Hard Cost Breakdown";"Hard Cost Disbursement Summary",#N/A,FALSE,"Hard Cost Breakdown"}</definedName>
    <definedName name="wrn.Construction._.Draws." localSheetId="4" hidden="1">{"Construction Draws",#N/A,FALSE,"Hard Cost Breakdown";"Hard Cost Disbursement Summary",#N/A,FALSE,"Hard Cost Breakdown"}</definedName>
    <definedName name="wrn.Construction._.Draws." localSheetId="5" hidden="1">{"Construction Draws",#N/A,FALSE,"Hard Cost Breakdown";"Hard Cost Disbursement Summary",#N/A,FALSE,"Hard Cost Breakdown"}</definedName>
    <definedName name="wrn.Construction._.Draws." localSheetId="6" hidden="1">{"Construction Draws",#N/A,FALSE,"Hard Cost Breakdown";"Hard Cost Disbursement Summary",#N/A,FALSE,"Hard Cost Breakdown"}</definedName>
    <definedName name="wrn.Construction._.Draws." localSheetId="7" hidden="1">{"Construction Draws",#N/A,FALSE,"Hard Cost Breakdown";"Hard Cost Disbursement Summary",#N/A,FALSE,"Hard Cost Breakdown"}</definedName>
    <definedName name="wrn.Construction._.Draws." localSheetId="8"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Draws._1" localSheetId="3" hidden="1">{"Construction Draws",#N/A,FALSE,"Hard Cost Breakdown";"Hard Cost Disbursement Summary",#N/A,FALSE,"Hard Cost Breakdown"}</definedName>
    <definedName name="wrn.Construction._.Draws._1" localSheetId="9" hidden="1">{"Construction Draws",#N/A,FALSE,"Hard Cost Breakdown";"Hard Cost Disbursement Summary",#N/A,FALSE,"Hard Cost Breakdown"}</definedName>
    <definedName name="wrn.Construction._.Draws._1" localSheetId="4" hidden="1">{"Construction Draws",#N/A,FALSE,"Hard Cost Breakdown";"Hard Cost Disbursement Summary",#N/A,FALSE,"Hard Cost Breakdown"}</definedName>
    <definedName name="wrn.Construction._.Draws._1" localSheetId="5" hidden="1">{"Construction Draws",#N/A,FALSE,"Hard Cost Breakdown";"Hard Cost Disbursement Summary",#N/A,FALSE,"Hard Cost Breakdown"}</definedName>
    <definedName name="wrn.Construction._.Draws._1" localSheetId="6" hidden="1">{"Construction Draws",#N/A,FALSE,"Hard Cost Breakdown";"Hard Cost Disbursement Summary",#N/A,FALSE,"Hard Cost Breakdown"}</definedName>
    <definedName name="wrn.Construction._.Draws._1" localSheetId="7" hidden="1">{"Construction Draws",#N/A,FALSE,"Hard Cost Breakdown";"Hard Cost Disbursement Summary",#N/A,FALSE,"Hard Cost Breakdown"}</definedName>
    <definedName name="wrn.Construction._.Draws._1" localSheetId="8"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localSheetId="3" hidden="1">{"Sources and Uses - Construction",#N/A,FALSE,"Construction S &amp; U"}</definedName>
    <definedName name="wrn.Construction._.Sources._.and._.Uses." localSheetId="9" hidden="1">{"Sources and Uses - Construction",#N/A,FALSE,"Construction S &amp; U"}</definedName>
    <definedName name="wrn.Construction._.Sources._.and._.Uses." localSheetId="4" hidden="1">{"Sources and Uses - Construction",#N/A,FALSE,"Construction S &amp; U"}</definedName>
    <definedName name="wrn.Construction._.Sources._.and._.Uses." localSheetId="5" hidden="1">{"Sources and Uses - Construction",#N/A,FALSE,"Construction S &amp; U"}</definedName>
    <definedName name="wrn.Construction._.Sources._.and._.Uses." localSheetId="6" hidden="1">{"Sources and Uses - Construction",#N/A,FALSE,"Construction S &amp; U"}</definedName>
    <definedName name="wrn.Construction._.Sources._.and._.Uses." localSheetId="7" hidden="1">{"Sources and Uses - Construction",#N/A,FALSE,"Construction S &amp; U"}</definedName>
    <definedName name="wrn.Construction._.Sources._.and._.Uses." localSheetId="8" hidden="1">{"Sources and Uses - Construction",#N/A,FALSE,"Construction S &amp; U"}</definedName>
    <definedName name="wrn.Construction._.Sources._.and._.Uses." hidden="1">{"Sources and Uses - Construction",#N/A,FALSE,"Construction S &amp; U"}</definedName>
    <definedName name="wrn.Construction._.Sources._.and._.Uses._1" localSheetId="3" hidden="1">{"Sources and Uses - Construction",#N/A,FALSE,"Construction S &amp; U"}</definedName>
    <definedName name="wrn.Construction._.Sources._.and._.Uses._1" localSheetId="9" hidden="1">{"Sources and Uses - Construction",#N/A,FALSE,"Construction S &amp; U"}</definedName>
    <definedName name="wrn.Construction._.Sources._.and._.Uses._1" localSheetId="4" hidden="1">{"Sources and Uses - Construction",#N/A,FALSE,"Construction S &amp; U"}</definedName>
    <definedName name="wrn.Construction._.Sources._.and._.Uses._1" localSheetId="5" hidden="1">{"Sources and Uses - Construction",#N/A,FALSE,"Construction S &amp; U"}</definedName>
    <definedName name="wrn.Construction._.Sources._.and._.Uses._1" localSheetId="6" hidden="1">{"Sources and Uses - Construction",#N/A,FALSE,"Construction S &amp; U"}</definedName>
    <definedName name="wrn.Construction._.Sources._.and._.Uses._1" localSheetId="7" hidden="1">{"Sources and Uses - Construction",#N/A,FALSE,"Construction S &amp; U"}</definedName>
    <definedName name="wrn.Construction._.Sources._.and._.Uses._1" localSheetId="8" hidden="1">{"Sources and Uses - Construction",#N/A,FALSE,"Construction S &amp; U"}</definedName>
    <definedName name="wrn.Construction._.Sources._.and._.Uses._1" hidden="1">{"Sources and Uses - Construction",#N/A,FALSE,"Construction S &amp; U"}</definedName>
    <definedName name="wrn.Exhibit._.D._.to._.Constr.._.Loan._.Agmt." localSheetId="3" hidden="1">{"Construction Sources &amp; Uses Ex. D",#N/A,FALSE,"Construction S &amp; U"}</definedName>
    <definedName name="wrn.Exhibit._.D._.to._.Constr.._.Loan._.Agmt." localSheetId="9" hidden="1">{"Construction Sources &amp; Uses Ex. D",#N/A,FALSE,"Construction S &amp; U"}</definedName>
    <definedName name="wrn.Exhibit._.D._.to._.Constr.._.Loan._.Agmt." localSheetId="4" hidden="1">{"Construction Sources &amp; Uses Ex. D",#N/A,FALSE,"Construction S &amp; U"}</definedName>
    <definedName name="wrn.Exhibit._.D._.to._.Constr.._.Loan._.Agmt." localSheetId="5" hidden="1">{"Construction Sources &amp; Uses Ex. D",#N/A,FALSE,"Construction S &amp; U"}</definedName>
    <definedName name="wrn.Exhibit._.D._.to._.Constr.._.Loan._.Agmt." localSheetId="6" hidden="1">{"Construction Sources &amp; Uses Ex. D",#N/A,FALSE,"Construction S &amp; U"}</definedName>
    <definedName name="wrn.Exhibit._.D._.to._.Constr.._.Loan._.Agmt." localSheetId="7" hidden="1">{"Construction Sources &amp; Uses Ex. D",#N/A,FALSE,"Construction S &amp; U"}</definedName>
    <definedName name="wrn.Exhibit._.D._.to._.Constr.._.Loan._.Agmt." localSheetId="8" hidden="1">{"Construction Sources &amp; Uses Ex. D",#N/A,FALSE,"Construction S &amp; U"}</definedName>
    <definedName name="wrn.Exhibit._.D._.to._.Constr.._.Loan._.Agmt." hidden="1">{"Construction Sources &amp; Uses Ex. D",#N/A,FALSE,"Construction S &amp; U"}</definedName>
    <definedName name="wrn.Exhibit._.D._.to._.Constr.._.Loan._.Agmt._1" localSheetId="3" hidden="1">{"Construction Sources &amp; Uses Ex. D",#N/A,FALSE,"Construction S &amp; U"}</definedName>
    <definedName name="wrn.Exhibit._.D._.to._.Constr.._.Loan._.Agmt._1" localSheetId="9" hidden="1">{"Construction Sources &amp; Uses Ex. D",#N/A,FALSE,"Construction S &amp; U"}</definedName>
    <definedName name="wrn.Exhibit._.D._.to._.Constr.._.Loan._.Agmt._1" localSheetId="4" hidden="1">{"Construction Sources &amp; Uses Ex. D",#N/A,FALSE,"Construction S &amp; U"}</definedName>
    <definedName name="wrn.Exhibit._.D._.to._.Constr.._.Loan._.Agmt._1" localSheetId="5" hidden="1">{"Construction Sources &amp; Uses Ex. D",#N/A,FALSE,"Construction S &amp; U"}</definedName>
    <definedName name="wrn.Exhibit._.D._.to._.Constr.._.Loan._.Agmt._1" localSheetId="6" hidden="1">{"Construction Sources &amp; Uses Ex. D",#N/A,FALSE,"Construction S &amp; U"}</definedName>
    <definedName name="wrn.Exhibit._.D._.to._.Constr.._.Loan._.Agmt._1" localSheetId="7" hidden="1">{"Construction Sources &amp; Uses Ex. D",#N/A,FALSE,"Construction S &amp; U"}</definedName>
    <definedName name="wrn.Exhibit._.D._.to._.Constr.._.Loan._.Agmt._1" localSheetId="8" hidden="1">{"Construction Sources &amp; Uses Ex. D",#N/A,FALSE,"Construction S &amp; U"}</definedName>
    <definedName name="wrn.Exhibit._.D._.to._.Constr.._.Loan._.Agmt._1" hidden="1">{"Construction Sources &amp; Uses Ex. D",#N/A,FALSE,"Construction S &amp; U"}</definedName>
    <definedName name="wrn.Input._.Information." localSheetId="3" hidden="1">{"Input Pages 1 and 2",#N/A,FALSE,"Input";"Input Pages 3 and 4",#N/A,FALSE,"Input"}</definedName>
    <definedName name="wrn.Input._.Information." localSheetId="9" hidden="1">{"Input Pages 1 and 2",#N/A,FALSE,"Input";"Input Pages 3 and 4",#N/A,FALSE,"Input"}</definedName>
    <definedName name="wrn.Input._.Information." localSheetId="4" hidden="1">{"Input Pages 1 and 2",#N/A,FALSE,"Input";"Input Pages 3 and 4",#N/A,FALSE,"Input"}</definedName>
    <definedName name="wrn.Input._.Information." localSheetId="5" hidden="1">{"Input Pages 1 and 2",#N/A,FALSE,"Input";"Input Pages 3 and 4",#N/A,FALSE,"Input"}</definedName>
    <definedName name="wrn.Input._.Information." localSheetId="6" hidden="1">{"Input Pages 1 and 2",#N/A,FALSE,"Input";"Input Pages 3 and 4",#N/A,FALSE,"Input"}</definedName>
    <definedName name="wrn.Input._.Information." localSheetId="7" hidden="1">{"Input Pages 1 and 2",#N/A,FALSE,"Input";"Input Pages 3 and 4",#N/A,FALSE,"Input"}</definedName>
    <definedName name="wrn.Input._.Information." localSheetId="8" hidden="1">{"Input Pages 1 and 2",#N/A,FALSE,"Input";"Input Pages 3 and 4",#N/A,FALSE,"Input"}</definedName>
    <definedName name="wrn.Input._.Information." hidden="1">{"Input Pages 1 and 2",#N/A,FALSE,"Input";"Input Pages 3 and 4",#N/A,FALSE,"Input"}</definedName>
    <definedName name="wrn.Input._.Information._1" localSheetId="3" hidden="1">{"Input Pages 1 and 2",#N/A,FALSE,"Input";"Input Pages 3 and 4",#N/A,FALSE,"Input"}</definedName>
    <definedName name="wrn.Input._.Information._1" localSheetId="9" hidden="1">{"Input Pages 1 and 2",#N/A,FALSE,"Input";"Input Pages 3 and 4",#N/A,FALSE,"Input"}</definedName>
    <definedName name="wrn.Input._.Information._1" localSheetId="4" hidden="1">{"Input Pages 1 and 2",#N/A,FALSE,"Input";"Input Pages 3 and 4",#N/A,FALSE,"Input"}</definedName>
    <definedName name="wrn.Input._.Information._1" localSheetId="5" hidden="1">{"Input Pages 1 and 2",#N/A,FALSE,"Input";"Input Pages 3 and 4",#N/A,FALSE,"Input"}</definedName>
    <definedName name="wrn.Input._.Information._1" localSheetId="6" hidden="1">{"Input Pages 1 and 2",#N/A,FALSE,"Input";"Input Pages 3 and 4",#N/A,FALSE,"Input"}</definedName>
    <definedName name="wrn.Input._.Information._1" localSheetId="7" hidden="1">{"Input Pages 1 and 2",#N/A,FALSE,"Input";"Input Pages 3 and 4",#N/A,FALSE,"Input"}</definedName>
    <definedName name="wrn.Input._.Information._1" localSheetId="8" hidden="1">{"Input Pages 1 and 2",#N/A,FALSE,"Input";"Input Pages 3 and 4",#N/A,FALSE,"Input"}</definedName>
    <definedName name="wrn.Input._.Information._1" hidden="1">{"Input Pages 1 and 2",#N/A,FALSE,"Input";"Input Pages 3 and 4",#N/A,FALSE,"Input"}</definedName>
    <definedName name="wrn.Operating._.Budget." localSheetId="3" hidden="1">{"Operating Budget Detail",#N/A,FALSE,"Operations"}</definedName>
    <definedName name="wrn.Operating._.Budget." localSheetId="9" hidden="1">{"Operating Budget Detail",#N/A,FALSE,"Operations"}</definedName>
    <definedName name="wrn.Operating._.Budget." localSheetId="4" hidden="1">{"Operating Budget Detail",#N/A,FALSE,"Operations"}</definedName>
    <definedName name="wrn.Operating._.Budget." localSheetId="5" hidden="1">{"Operating Budget Detail",#N/A,FALSE,"Operations"}</definedName>
    <definedName name="wrn.Operating._.Budget." localSheetId="6" hidden="1">{"Operating Budget Detail",#N/A,FALSE,"Operations"}</definedName>
    <definedName name="wrn.Operating._.Budget." localSheetId="7" hidden="1">{"Operating Budget Detail",#N/A,FALSE,"Operations"}</definedName>
    <definedName name="wrn.Operating._.Budget." localSheetId="8" hidden="1">{"Operating Budget Detail",#N/A,FALSE,"Operations"}</definedName>
    <definedName name="wrn.Operating._.Budget." hidden="1">{"Operating Budget Detail",#N/A,FALSE,"Operations"}</definedName>
    <definedName name="wrn.Operating._.Budget._1" localSheetId="3" hidden="1">{"Operating Budget Detail",#N/A,FALSE,"Operations"}</definedName>
    <definedName name="wrn.Operating._.Budget._1" localSheetId="9" hidden="1">{"Operating Budget Detail",#N/A,FALSE,"Operations"}</definedName>
    <definedName name="wrn.Operating._.Budget._1" localSheetId="4" hidden="1">{"Operating Budget Detail",#N/A,FALSE,"Operations"}</definedName>
    <definedName name="wrn.Operating._.Budget._1" localSheetId="5" hidden="1">{"Operating Budget Detail",#N/A,FALSE,"Operations"}</definedName>
    <definedName name="wrn.Operating._.Budget._1" localSheetId="6" hidden="1">{"Operating Budget Detail",#N/A,FALSE,"Operations"}</definedName>
    <definedName name="wrn.Operating._.Budget._1" localSheetId="7" hidden="1">{"Operating Budget Detail",#N/A,FALSE,"Operations"}</definedName>
    <definedName name="wrn.Operating._.Budget._1" localSheetId="8" hidden="1">{"Operating Budget Detail",#N/A,FALSE,"Operations"}</definedName>
    <definedName name="wrn.Operating._.Budget._1" hidden="1">{"Operating Budget Detail",#N/A,FALSE,"Operations"}</definedName>
    <definedName name="wrn.Perm._.Sources._.and._.Uses." localSheetId="3" hidden="1">{"Sources and Uses with Eligible Basis",#N/A,FALSE,"Sources &amp; Uses";"Disbursement Schedule",#N/A,FALSE,"Sources &amp; Uses"}</definedName>
    <definedName name="wrn.Perm._.Sources._.and._.Uses." localSheetId="9" hidden="1">{"Sources and Uses with Eligible Basis",#N/A,FALSE,"Sources &amp; Uses";"Disbursement Schedule",#N/A,FALSE,"Sources &amp; Uses"}</definedName>
    <definedName name="wrn.Perm._.Sources._.and._.Uses." localSheetId="4" hidden="1">{"Sources and Uses with Eligible Basis",#N/A,FALSE,"Sources &amp; Uses";"Disbursement Schedule",#N/A,FALSE,"Sources &amp; Uses"}</definedName>
    <definedName name="wrn.Perm._.Sources._.and._.Uses." localSheetId="5" hidden="1">{"Sources and Uses with Eligible Basis",#N/A,FALSE,"Sources &amp; Uses";"Disbursement Schedule",#N/A,FALSE,"Sources &amp; Uses"}</definedName>
    <definedName name="wrn.Perm._.Sources._.and._.Uses." localSheetId="6" hidden="1">{"Sources and Uses with Eligible Basis",#N/A,FALSE,"Sources &amp; Uses";"Disbursement Schedule",#N/A,FALSE,"Sources &amp; Uses"}</definedName>
    <definedName name="wrn.Perm._.Sources._.and._.Uses." localSheetId="7" hidden="1">{"Sources and Uses with Eligible Basis",#N/A,FALSE,"Sources &amp; Uses";"Disbursement Schedule",#N/A,FALSE,"Sources &amp; Uses"}</definedName>
    <definedName name="wrn.Perm._.Sources._.and._.Uses." localSheetId="8"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Perm._.Sources._.and._.Uses._1" localSheetId="3" hidden="1">{"Sources and Uses with Eligible Basis",#N/A,FALSE,"Sources &amp; Uses";"Disbursement Schedule",#N/A,FALSE,"Sources &amp; Uses"}</definedName>
    <definedName name="wrn.Perm._.Sources._.and._.Uses._1" localSheetId="9" hidden="1">{"Sources and Uses with Eligible Basis",#N/A,FALSE,"Sources &amp; Uses";"Disbursement Schedule",#N/A,FALSE,"Sources &amp; Uses"}</definedName>
    <definedName name="wrn.Perm._.Sources._.and._.Uses._1" localSheetId="4" hidden="1">{"Sources and Uses with Eligible Basis",#N/A,FALSE,"Sources &amp; Uses";"Disbursement Schedule",#N/A,FALSE,"Sources &amp; Uses"}</definedName>
    <definedName name="wrn.Perm._.Sources._.and._.Uses._1" localSheetId="5" hidden="1">{"Sources and Uses with Eligible Basis",#N/A,FALSE,"Sources &amp; Uses";"Disbursement Schedule",#N/A,FALSE,"Sources &amp; Uses"}</definedName>
    <definedName name="wrn.Perm._.Sources._.and._.Uses._1" localSheetId="6" hidden="1">{"Sources and Uses with Eligible Basis",#N/A,FALSE,"Sources &amp; Uses";"Disbursement Schedule",#N/A,FALSE,"Sources &amp; Uses"}</definedName>
    <definedName name="wrn.Perm._.Sources._.and._.Uses._1" localSheetId="7" hidden="1">{"Sources and Uses with Eligible Basis",#N/A,FALSE,"Sources &amp; Uses";"Disbursement Schedule",#N/A,FALSE,"Sources &amp; Uses"}</definedName>
    <definedName name="wrn.Perm._.Sources._.and._.Uses._1" localSheetId="8"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localSheetId="3" hidden="1">{"Rent Calcs - all rents and two subsidies",#N/A,FALSE,"Rent Calcs";"Income Limits and Maximum Rents",#N/A,FALSE,"Rent Calcs"}</definedName>
    <definedName name="wrn.Rent._.Calcs." localSheetId="9" hidden="1">{"Rent Calcs - all rents and two subsidies",#N/A,FALSE,"Rent Calcs";"Income Limits and Maximum Rents",#N/A,FALSE,"Rent Calcs"}</definedName>
    <definedName name="wrn.Rent._.Calcs." localSheetId="4" hidden="1">{"Rent Calcs - all rents and two subsidies",#N/A,FALSE,"Rent Calcs";"Income Limits and Maximum Rents",#N/A,FALSE,"Rent Calcs"}</definedName>
    <definedName name="wrn.Rent._.Calcs." localSheetId="5" hidden="1">{"Rent Calcs - all rents and two subsidies",#N/A,FALSE,"Rent Calcs";"Income Limits and Maximum Rents",#N/A,FALSE,"Rent Calcs"}</definedName>
    <definedName name="wrn.Rent._.Calcs." localSheetId="6" hidden="1">{"Rent Calcs - all rents and two subsidies",#N/A,FALSE,"Rent Calcs";"Income Limits and Maximum Rents",#N/A,FALSE,"Rent Calcs"}</definedName>
    <definedName name="wrn.Rent._.Calcs." localSheetId="7" hidden="1">{"Rent Calcs - all rents and two subsidies",#N/A,FALSE,"Rent Calcs";"Income Limits and Maximum Rents",#N/A,FALSE,"Rent Calcs"}</definedName>
    <definedName name="wrn.Rent._.Calcs." localSheetId="8"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Calcs._1" localSheetId="3" hidden="1">{"Rent Calcs - all rents and two subsidies",#N/A,FALSE,"Rent Calcs";"Income Limits and Maximum Rents",#N/A,FALSE,"Rent Calcs"}</definedName>
    <definedName name="wrn.Rent._.Calcs._1" localSheetId="9" hidden="1">{"Rent Calcs - all rents and two subsidies",#N/A,FALSE,"Rent Calcs";"Income Limits and Maximum Rents",#N/A,FALSE,"Rent Calcs"}</definedName>
    <definedName name="wrn.Rent._.Calcs._1" localSheetId="4" hidden="1">{"Rent Calcs - all rents and two subsidies",#N/A,FALSE,"Rent Calcs";"Income Limits and Maximum Rents",#N/A,FALSE,"Rent Calcs"}</definedName>
    <definedName name="wrn.Rent._.Calcs._1" localSheetId="5" hidden="1">{"Rent Calcs - all rents and two subsidies",#N/A,FALSE,"Rent Calcs";"Income Limits and Maximum Rents",#N/A,FALSE,"Rent Calcs"}</definedName>
    <definedName name="wrn.Rent._.Calcs._1" localSheetId="6" hidden="1">{"Rent Calcs - all rents and two subsidies",#N/A,FALSE,"Rent Calcs";"Income Limits and Maximum Rents",#N/A,FALSE,"Rent Calcs"}</definedName>
    <definedName name="wrn.Rent._.Calcs._1" localSheetId="7" hidden="1">{"Rent Calcs - all rents and two subsidies",#N/A,FALSE,"Rent Calcs";"Income Limits and Maximum Rents",#N/A,FALSE,"Rent Calcs"}</definedName>
    <definedName name="wrn.Rent._.Calcs._1" localSheetId="8"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localSheetId="3"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9"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7"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8"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3"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9"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7"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8"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3" hidden="1">{"Sources and Uses",#N/A,FALSE,"Sources &amp; Uses";"Construction Sources &amp; Uses Ex. D",#N/A,FALSE,"Sources &amp; Uses"}</definedName>
    <definedName name="wrn.Sources._.and._.Uses." localSheetId="9" hidden="1">{"Sources and Uses",#N/A,FALSE,"Sources &amp; Uses";"Construction Sources &amp; Uses Ex. D",#N/A,FALSE,"Sources &amp; Uses"}</definedName>
    <definedName name="wrn.Sources._.and._.Uses." localSheetId="4" hidden="1">{"Sources and Uses",#N/A,FALSE,"Sources &amp; Uses";"Construction Sources &amp; Uses Ex. D",#N/A,FALSE,"Sources &amp; Uses"}</definedName>
    <definedName name="wrn.Sources._.and._.Uses." localSheetId="5" hidden="1">{"Sources and Uses",#N/A,FALSE,"Sources &amp; Uses";"Construction Sources &amp; Uses Ex. D",#N/A,FALSE,"Sources &amp; Uses"}</definedName>
    <definedName name="wrn.Sources._.and._.Uses." localSheetId="6" hidden="1">{"Sources and Uses",#N/A,FALSE,"Sources &amp; Uses";"Construction Sources &amp; Uses Ex. D",#N/A,FALSE,"Sources &amp; Uses"}</definedName>
    <definedName name="wrn.Sources._.and._.Uses." localSheetId="7" hidden="1">{"Sources and Uses",#N/A,FALSE,"Sources &amp; Uses";"Construction Sources &amp; Uses Ex. D",#N/A,FALSE,"Sources &amp; Uses"}</definedName>
    <definedName name="wrn.Sources._.and._.Uses." localSheetId="8"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ources._.and._.Uses._1" localSheetId="3" hidden="1">{"Sources and Uses",#N/A,FALSE,"Sources &amp; Uses";"Construction Sources &amp; Uses Ex. D",#N/A,FALSE,"Sources &amp; Uses"}</definedName>
    <definedName name="wrn.Sources._.and._.Uses._1" localSheetId="9" hidden="1">{"Sources and Uses",#N/A,FALSE,"Sources &amp; Uses";"Construction Sources &amp; Uses Ex. D",#N/A,FALSE,"Sources &amp; Uses"}</definedName>
    <definedName name="wrn.Sources._.and._.Uses._1" localSheetId="4" hidden="1">{"Sources and Uses",#N/A,FALSE,"Sources &amp; Uses";"Construction Sources &amp; Uses Ex. D",#N/A,FALSE,"Sources &amp; Uses"}</definedName>
    <definedName name="wrn.Sources._.and._.Uses._1" localSheetId="5" hidden="1">{"Sources and Uses",#N/A,FALSE,"Sources &amp; Uses";"Construction Sources &amp; Uses Ex. D",#N/A,FALSE,"Sources &amp; Uses"}</definedName>
    <definedName name="wrn.Sources._.and._.Uses._1" localSheetId="6" hidden="1">{"Sources and Uses",#N/A,FALSE,"Sources &amp; Uses";"Construction Sources &amp; Uses Ex. D",#N/A,FALSE,"Sources &amp; Uses"}</definedName>
    <definedName name="wrn.Sources._.and._.Uses._1" localSheetId="7" hidden="1">{"Sources and Uses",#N/A,FALSE,"Sources &amp; Uses";"Construction Sources &amp; Uses Ex. D",#N/A,FALSE,"Sources &amp; Uses"}</definedName>
    <definedName name="wrn.Sources._.and._.Uses._1" localSheetId="8"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localSheetId="3" hidden="1">{"Subsidy",#N/A,FALSE,"Subisdy"}</definedName>
    <definedName name="wrn.Subsidy._.Costs._.to._.CalHFA." localSheetId="9" hidden="1">{"Subsidy",#N/A,FALSE,"Subisdy"}</definedName>
    <definedName name="wrn.Subsidy._.Costs._.to._.CalHFA." localSheetId="4" hidden="1">{"Subsidy",#N/A,FALSE,"Subisdy"}</definedName>
    <definedName name="wrn.Subsidy._.Costs._.to._.CalHFA." localSheetId="5" hidden="1">{"Subsidy",#N/A,FALSE,"Subisdy"}</definedName>
    <definedName name="wrn.Subsidy._.Costs._.to._.CalHFA." localSheetId="6" hidden="1">{"Subsidy",#N/A,FALSE,"Subisdy"}</definedName>
    <definedName name="wrn.Subsidy._.Costs._.to._.CalHFA." localSheetId="7" hidden="1">{"Subsidy",#N/A,FALSE,"Subisdy"}</definedName>
    <definedName name="wrn.Subsidy._.Costs._.to._.CalHFA." localSheetId="8" hidden="1">{"Subsidy",#N/A,FALSE,"Subisdy"}</definedName>
    <definedName name="wrn.Subsidy._.Costs._.to._.CalHFA." hidden="1">{"Subsidy",#N/A,FALSE,"Subisdy"}</definedName>
    <definedName name="wrn.Subsidy._.Costs._.to._.CalHFA._1" localSheetId="3" hidden="1">{"Subsidy",#N/A,FALSE,"Subisdy"}</definedName>
    <definedName name="wrn.Subsidy._.Costs._.to._.CalHFA._1" localSheetId="9" hidden="1">{"Subsidy",#N/A,FALSE,"Subisdy"}</definedName>
    <definedName name="wrn.Subsidy._.Costs._.to._.CalHFA._1" localSheetId="4" hidden="1">{"Subsidy",#N/A,FALSE,"Subisdy"}</definedName>
    <definedName name="wrn.Subsidy._.Costs._.to._.CalHFA._1" localSheetId="5" hidden="1">{"Subsidy",#N/A,FALSE,"Subisdy"}</definedName>
    <definedName name="wrn.Subsidy._.Costs._.to._.CalHFA._1" localSheetId="6" hidden="1">{"Subsidy",#N/A,FALSE,"Subisdy"}</definedName>
    <definedName name="wrn.Subsidy._.Costs._.to._.CalHFA._1" localSheetId="7" hidden="1">{"Subsidy",#N/A,FALSE,"Subisdy"}</definedName>
    <definedName name="wrn.Subsidy._.Costs._.to._.CalHFA._1" localSheetId="8" hidden="1">{"Subsidy",#N/A,FALSE,"Subisdy"}</definedName>
    <definedName name="wrn.Subsidy._.Costs._.to._.CalHFA._1" hidden="1">{"Subsidy",#N/A,FALSE,"Subisdy"}</definedName>
    <definedName name="wrn.TEFRA._.INFO." localSheetId="3" hidden="1">{"TEFRA INFO",#N/A,FALSE,"Input"}</definedName>
    <definedName name="wrn.TEFRA._.INFO." localSheetId="9" hidden="1">{"TEFRA INFO",#N/A,FALSE,"Input"}</definedName>
    <definedName name="wrn.TEFRA._.INFO." localSheetId="4" hidden="1">{"TEFRA INFO",#N/A,FALSE,"Input"}</definedName>
    <definedName name="wrn.TEFRA._.INFO." localSheetId="5" hidden="1">{"TEFRA INFO",#N/A,FALSE,"Input"}</definedName>
    <definedName name="wrn.TEFRA._.INFO." localSheetId="6" hidden="1">{"TEFRA INFO",#N/A,FALSE,"Input"}</definedName>
    <definedName name="wrn.TEFRA._.INFO." localSheetId="7" hidden="1">{"TEFRA INFO",#N/A,FALSE,"Input"}</definedName>
    <definedName name="wrn.TEFRA._.INFO." localSheetId="8" hidden="1">{"TEFRA INFO",#N/A,FALSE,"Input"}</definedName>
    <definedName name="wrn.TEFRA._.INFO." hidden="1">{"TEFRA INFO",#N/A,FALSE,"Input"}</definedName>
    <definedName name="wrn.TEFRA._.INFO._1" localSheetId="3" hidden="1">{"TEFRA INFO",#N/A,FALSE,"Input"}</definedName>
    <definedName name="wrn.TEFRA._.INFO._1" localSheetId="9" hidden="1">{"TEFRA INFO",#N/A,FALSE,"Input"}</definedName>
    <definedName name="wrn.TEFRA._.INFO._1" localSheetId="4" hidden="1">{"TEFRA INFO",#N/A,FALSE,"Input"}</definedName>
    <definedName name="wrn.TEFRA._.INFO._1" localSheetId="5" hidden="1">{"TEFRA INFO",#N/A,FALSE,"Input"}</definedName>
    <definedName name="wrn.TEFRA._.INFO._1" localSheetId="6" hidden="1">{"TEFRA INFO",#N/A,FALSE,"Input"}</definedName>
    <definedName name="wrn.TEFRA._.INFO._1" localSheetId="7" hidden="1">{"TEFRA INFO",#N/A,FALSE,"Input"}</definedName>
    <definedName name="wrn.TEFRA._.INFO._1" localSheetId="8" hidden="1">{"TEFRA INFO",#N/A,FALSE,"Input"}</definedName>
    <definedName name="wrn.TEFRA._.INFO._1" hidden="1">{"TEFRA INFO",#N/A,FALSE,"Input"}</definedName>
    <definedName name="wrn.Underwriting._.View." localSheetId="3"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9"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7"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8"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3"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9"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7"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8"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s>
  <calcPr calcId="162913"/>
</workbook>
</file>

<file path=xl/calcChain.xml><?xml version="1.0" encoding="utf-8"?>
<calcChain xmlns="http://schemas.openxmlformats.org/spreadsheetml/2006/main">
  <c r="AK155" i="49" l="1"/>
  <c r="AK95" i="49"/>
  <c r="AK33" i="49"/>
  <c r="AK37" i="44" l="1"/>
  <c r="AK5" i="44"/>
  <c r="Y61" i="50"/>
  <c r="V61" i="50"/>
  <c r="Y51" i="50"/>
  <c r="V51" i="50"/>
  <c r="Y43" i="50"/>
  <c r="V43" i="50"/>
  <c r="V28" i="50"/>
  <c r="Y28" i="50"/>
  <c r="Y21" i="50"/>
  <c r="V21" i="50"/>
  <c r="Y12" i="50"/>
  <c r="V12" i="50"/>
  <c r="AN60" i="50"/>
  <c r="AN59" i="50"/>
  <c r="AN58" i="50"/>
  <c r="AN57" i="50"/>
  <c r="AN56" i="50"/>
  <c r="AN55" i="50"/>
  <c r="AN54" i="50"/>
  <c r="AN50" i="50"/>
  <c r="AN49" i="50"/>
  <c r="AN48" i="50"/>
  <c r="AN47" i="50"/>
  <c r="AN46" i="50"/>
  <c r="AN42" i="50"/>
  <c r="AN41" i="50"/>
  <c r="AN40" i="50"/>
  <c r="AN39" i="50"/>
  <c r="AN38" i="50"/>
  <c r="AN37" i="50"/>
  <c r="AN36" i="50"/>
  <c r="AN27" i="50"/>
  <c r="AN26" i="50"/>
  <c r="AN25" i="50"/>
  <c r="AN24" i="50"/>
  <c r="AN20" i="50"/>
  <c r="AN19" i="50"/>
  <c r="AN18" i="50"/>
  <c r="AN17" i="50"/>
  <c r="AN16" i="50"/>
  <c r="AN15" i="50"/>
  <c r="AN9" i="50"/>
  <c r="AN10" i="50"/>
  <c r="AN11" i="50"/>
  <c r="AN8" i="50"/>
  <c r="AJ1" i="51" l="1"/>
  <c r="AK6" i="49" l="1"/>
  <c r="AK8" i="49"/>
  <c r="AK10" i="49"/>
  <c r="AK13" i="49"/>
  <c r="AK15" i="49"/>
  <c r="AK18" i="49"/>
  <c r="AK21" i="49"/>
  <c r="AK36" i="49"/>
  <c r="AK38" i="49"/>
  <c r="AK40" i="49"/>
  <c r="AK67" i="49"/>
  <c r="AK69" i="49"/>
  <c r="AK71" i="49"/>
  <c r="AK74" i="49"/>
  <c r="AK76" i="49"/>
  <c r="AK78" i="49"/>
  <c r="AK81" i="49"/>
  <c r="AK84" i="49"/>
  <c r="AK98" i="49"/>
  <c r="AK100" i="49"/>
  <c r="AK144" i="49"/>
  <c r="AK143" i="49" s="1"/>
  <c r="AK141" i="49"/>
  <c r="AK140" i="49" s="1"/>
  <c r="AK138" i="49"/>
  <c r="AK136" i="49"/>
  <c r="AK133" i="49"/>
  <c r="AK131" i="49"/>
  <c r="AK129" i="49"/>
  <c r="AK135" i="49" l="1"/>
  <c r="AK128" i="49"/>
  <c r="AK127" i="49" s="1"/>
  <c r="AK73" i="49"/>
  <c r="AK83" i="49"/>
  <c r="AK80" i="49"/>
  <c r="AK66" i="49"/>
  <c r="AK17" i="49"/>
  <c r="AK20" i="49"/>
  <c r="AK65" i="49" l="1"/>
  <c r="AK12" i="49" l="1"/>
  <c r="AK5" i="49"/>
  <c r="AK36" i="46"/>
  <c r="AK32" i="47"/>
  <c r="AK82" i="47"/>
  <c r="AK67" i="47"/>
  <c r="AK65" i="47"/>
  <c r="AK63" i="47"/>
  <c r="AK62" i="47" s="1"/>
  <c r="AK17" i="47"/>
  <c r="AK15" i="47"/>
  <c r="AK13" i="47"/>
  <c r="AK12" i="47" s="1"/>
  <c r="AK16" i="46"/>
  <c r="AK21" i="46"/>
  <c r="AK19" i="46"/>
  <c r="AK17" i="46"/>
  <c r="AK4" i="49" l="1"/>
  <c r="AC43" i="50"/>
  <c r="AK30" i="46" l="1"/>
  <c r="AK28" i="46"/>
  <c r="AK26" i="46"/>
  <c r="AC61" i="50" l="1"/>
  <c r="AC51" i="50"/>
  <c r="AC28" i="50"/>
  <c r="AC21" i="50"/>
  <c r="AC12" i="50"/>
  <c r="AK180" i="49" l="1"/>
  <c r="AK178" i="49"/>
  <c r="AK176" i="49"/>
  <c r="AK174" i="49"/>
  <c r="AK167" i="49"/>
  <c r="AK162" i="49"/>
  <c r="AK160" i="49"/>
  <c r="AK158" i="49"/>
  <c r="AK157" i="49" s="1"/>
  <c r="AK148" i="49"/>
  <c r="AK71" i="48"/>
  <c r="AK69" i="48"/>
  <c r="AK67" i="48"/>
  <c r="AK66" i="48" s="1"/>
  <c r="AK65" i="48"/>
  <c r="AK58" i="48"/>
  <c r="AK53" i="48"/>
  <c r="AK52" i="48"/>
  <c r="AK55" i="48" s="1"/>
  <c r="AK47" i="48"/>
  <c r="AK44" i="48"/>
  <c r="AK41" i="48"/>
  <c r="A6" i="47"/>
  <c r="AK175" i="49" l="1"/>
  <c r="AK182" i="49" s="1"/>
  <c r="AK164" i="49"/>
  <c r="AK49" i="48"/>
  <c r="AK73" i="48"/>
  <c r="AK4" i="47"/>
  <c r="AK55" i="47" l="1"/>
  <c r="AK58" i="47" s="1"/>
  <c r="AK8" i="47" l="1"/>
  <c r="AK81" i="48" l="1"/>
  <c r="AK78" i="48"/>
  <c r="AK84" i="48" l="1"/>
  <c r="AK10" i="48"/>
  <c r="AK7" i="48"/>
  <c r="AK10" i="46"/>
  <c r="AK7" i="46" l="1"/>
  <c r="AK4" i="48" l="1"/>
  <c r="AK12" i="48" s="1"/>
  <c r="AK4" i="46"/>
  <c r="AK12" i="46" s="1"/>
  <c r="AK43" i="44" l="1"/>
  <c r="AK11" i="44"/>
  <c r="AJ1" i="45" l="1"/>
  <c r="AJ1" i="46"/>
  <c r="AJ1" i="47"/>
  <c r="AJ1" i="48"/>
  <c r="AJ1" i="49"/>
  <c r="AJ1" i="44"/>
  <c r="Y62" i="50" l="1"/>
  <c r="R64" i="50"/>
  <c r="S64" i="50" s="1"/>
  <c r="R63" i="50"/>
  <c r="V62" i="50"/>
  <c r="AC62" i="50"/>
  <c r="R65" i="50"/>
  <c r="S65" i="50" s="1"/>
  <c r="AC29" i="50"/>
  <c r="Y29" i="50"/>
  <c r="V29" i="50"/>
  <c r="R31" i="50"/>
  <c r="R30" i="50"/>
  <c r="R32" i="50"/>
  <c r="S63" i="50" l="1"/>
  <c r="AK65" i="50"/>
  <c r="AL65" i="50" s="1"/>
  <c r="AK64" i="50"/>
  <c r="AL64" i="50" s="1"/>
  <c r="AK63" i="50"/>
  <c r="AL63" i="50" s="1"/>
  <c r="AK31" i="50"/>
  <c r="AL31" i="50" s="1"/>
  <c r="AK32" i="50"/>
  <c r="AL32" i="50" s="1"/>
  <c r="AK30" i="50"/>
  <c r="AL30" i="50" s="1"/>
  <c r="S31" i="50"/>
  <c r="S30" i="50"/>
  <c r="S32" i="50"/>
  <c r="AK102" i="49"/>
  <c r="AK97" i="49"/>
  <c r="AK76" i="47"/>
  <c r="AK74" i="47"/>
  <c r="AK72" i="47"/>
  <c r="AK26" i="47"/>
  <c r="AK24" i="47"/>
  <c r="AK22" i="47"/>
  <c r="AK40" i="44"/>
  <c r="AK8" i="44"/>
  <c r="AK35" i="49" l="1"/>
  <c r="AK3" i="50"/>
  <c r="AK71" i="47"/>
  <c r="AK21" i="47"/>
  <c r="AK74" i="48" l="1"/>
  <c r="AK39" i="48" s="1"/>
  <c r="AK183" i="49"/>
  <c r="AK125" i="49" s="1"/>
  <c r="AK37" i="48"/>
  <c r="AK123" i="49"/>
  <c r="AK101" i="47"/>
  <c r="AK53" i="47" s="1"/>
  <c r="AK32" i="44"/>
  <c r="AK51" i="47"/>
  <c r="AK64" i="44"/>
  <c r="AK109" i="48"/>
  <c r="AK55" i="46"/>
  <c r="AK30" i="45"/>
  <c r="AK2" i="45" s="1"/>
  <c r="AK60" i="45"/>
  <c r="AK32" i="45" s="1"/>
  <c r="AK61" i="49"/>
  <c r="AK90" i="45"/>
  <c r="AK62" i="45" s="1"/>
  <c r="AK7" i="45" l="1"/>
  <c r="AK9" i="45"/>
  <c r="AK39" i="45"/>
  <c r="AK67" i="45"/>
  <c r="AK69" i="45"/>
  <c r="AK45" i="44" l="1"/>
  <c r="AK48" i="44"/>
  <c r="AK55" i="44"/>
  <c r="AK57" i="44"/>
  <c r="AK59" i="44"/>
  <c r="AK16" i="44" l="1"/>
  <c r="AK74" i="45"/>
  <c r="AK44" i="45"/>
  <c r="AK14" i="45"/>
  <c r="AK39" i="46"/>
  <c r="AK85" i="47"/>
  <c r="AK35" i="47"/>
  <c r="AK93" i="48"/>
  <c r="AK21" i="48"/>
  <c r="AK45" i="49"/>
  <c r="AK107" i="49"/>
  <c r="AK88" i="49"/>
  <c r="AK25" i="49"/>
  <c r="AK104" i="49" l="1"/>
  <c r="AK63" i="49" s="1"/>
  <c r="AK42" i="49"/>
  <c r="AK120" i="49"/>
  <c r="AK118" i="49"/>
  <c r="AK116" i="49"/>
  <c r="AK114" i="49"/>
  <c r="AK58" i="49"/>
  <c r="AK56" i="49"/>
  <c r="AK54" i="49"/>
  <c r="AK52" i="49"/>
  <c r="AK106" i="48"/>
  <c r="AK104" i="48"/>
  <c r="AK102" i="48"/>
  <c r="AK100" i="48"/>
  <c r="AK34" i="48"/>
  <c r="AK32" i="48"/>
  <c r="AK30" i="48"/>
  <c r="AK28" i="48"/>
  <c r="AK98" i="47"/>
  <c r="AK96" i="47"/>
  <c r="AK94" i="47"/>
  <c r="AK92" i="47"/>
  <c r="AK48" i="47"/>
  <c r="AK46" i="47"/>
  <c r="AK44" i="47"/>
  <c r="AK42" i="47"/>
  <c r="AK52" i="46"/>
  <c r="AK50" i="46"/>
  <c r="AK48" i="46"/>
  <c r="AK46" i="46"/>
  <c r="AK87" i="45"/>
  <c r="AK85" i="45"/>
  <c r="AK83" i="45"/>
  <c r="AK81" i="45"/>
  <c r="AK57" i="45"/>
  <c r="AK55" i="45"/>
  <c r="AK53" i="45"/>
  <c r="AK51" i="45"/>
  <c r="AK27" i="45"/>
  <c r="AK25" i="45"/>
  <c r="AK23" i="45"/>
  <c r="AK21" i="45"/>
  <c r="AK29" i="44"/>
  <c r="AK27" i="44"/>
  <c r="AK25" i="44"/>
  <c r="AK23" i="44"/>
  <c r="AK61" i="44"/>
  <c r="AK56" i="44" s="1"/>
  <c r="AK101" i="48" l="1"/>
  <c r="AK108" i="48" s="1"/>
  <c r="AK47" i="46"/>
  <c r="AK54" i="46" s="1"/>
  <c r="AK63" i="44"/>
  <c r="AK34" i="44" s="1"/>
  <c r="AK24" i="44"/>
  <c r="AK31" i="44" s="1"/>
  <c r="AK22" i="45"/>
  <c r="AK29" i="45" s="1"/>
  <c r="AK52" i="45"/>
  <c r="AK59" i="45" s="1"/>
  <c r="AK43" i="47"/>
  <c r="AK50" i="47" s="1"/>
  <c r="AK29" i="48"/>
  <c r="AK36" i="48" s="1"/>
  <c r="AK115" i="49"/>
  <c r="AK122" i="49" s="1"/>
  <c r="AK93" i="47"/>
  <c r="AK100" i="47" s="1"/>
  <c r="AK82" i="45"/>
  <c r="AK89" i="45" s="1"/>
  <c r="AK53" i="49"/>
  <c r="AK60" i="49" s="1"/>
  <c r="AK2" i="49" s="1"/>
  <c r="AK87" i="48" l="1"/>
  <c r="AK88" i="48"/>
  <c r="AK16" i="48"/>
  <c r="AK15" i="48"/>
  <c r="AK65" i="45"/>
  <c r="AK35" i="45"/>
  <c r="AK5" i="45"/>
  <c r="AK90" i="48" l="1"/>
  <c r="AK76" i="48" s="1"/>
  <c r="AK18" i="48"/>
  <c r="AK2" i="48" s="1"/>
  <c r="AK80" i="47" l="1"/>
  <c r="AK78" i="47"/>
  <c r="AK30" i="47"/>
  <c r="AK28" i="47"/>
  <c r="AK2" i="47" l="1"/>
  <c r="AK37" i="45"/>
  <c r="AK32" i="46"/>
  <c r="AK34" i="46"/>
  <c r="AK25" i="46" l="1"/>
  <c r="AK71" i="45"/>
  <c r="AK41" i="45"/>
  <c r="AK2" i="46" l="1"/>
  <c r="AK11" i="45"/>
  <c r="AK13" i="44"/>
  <c r="AK2" i="44" s="1"/>
  <c r="E71" i="41" l="1"/>
  <c r="D71" i="41"/>
  <c r="C71" i="41"/>
  <c r="B71" i="41"/>
  <c r="E34" i="41" l="1"/>
  <c r="D34" i="41"/>
  <c r="C34" i="41"/>
  <c r="B34" i="41"/>
  <c r="F22" i="41"/>
  <c r="E22" i="41"/>
  <c r="D22" i="41"/>
  <c r="C7" i="41"/>
  <c r="D7" i="41"/>
  <c r="E7" i="41"/>
  <c r="C3" i="41"/>
  <c r="D3" i="41"/>
  <c r="E3" i="41"/>
  <c r="D77" i="41"/>
  <c r="C77" i="41"/>
  <c r="E77" i="41"/>
  <c r="B77" i="41"/>
  <c r="C54" i="41"/>
  <c r="C60" i="41"/>
  <c r="B54" i="41"/>
  <c r="B60" i="41"/>
  <c r="D43" i="41"/>
  <c r="E43" i="41"/>
  <c r="B43" i="41"/>
  <c r="C43" i="41"/>
  <c r="E17" i="41"/>
  <c r="C22" i="41"/>
  <c r="B22" i="41"/>
  <c r="C17" i="41"/>
  <c r="D17" i="41"/>
  <c r="F17" i="41"/>
  <c r="B17" i="41"/>
  <c r="B7" i="41"/>
  <c r="B3" i="41"/>
  <c r="B50" i="41" l="1"/>
  <c r="E50" i="41"/>
  <c r="C50" i="41"/>
  <c r="C67" i="41"/>
  <c r="D84" i="41"/>
  <c r="C84" i="41"/>
  <c r="E84" i="41"/>
  <c r="B67" i="41"/>
  <c r="D50" i="41"/>
  <c r="E30" i="41"/>
  <c r="B13" i="41"/>
  <c r="C30" i="41"/>
  <c r="E13" i="41"/>
  <c r="C13" i="41"/>
  <c r="B30" i="41"/>
  <c r="D30" i="41"/>
  <c r="F30" i="41"/>
  <c r="D13" i="41"/>
  <c r="AF6" i="32" l="1"/>
  <c r="B6" i="32"/>
  <c r="L64" i="20" l="1"/>
  <c r="L61" i="20"/>
  <c r="L58" i="20"/>
  <c r="L55" i="20"/>
  <c r="L52" i="20"/>
  <c r="L21" i="20"/>
  <c r="L18" i="20"/>
  <c r="L15" i="20"/>
  <c r="AL21" i="20" l="1"/>
  <c r="F21" i="20" l="1"/>
  <c r="AD21" i="20" s="1"/>
  <c r="AI8" i="1"/>
  <c r="AI6" i="1"/>
  <c r="E6" i="1" l="1"/>
  <c r="T7" i="20"/>
  <c r="AL15" i="20" l="1"/>
  <c r="AL58" i="20"/>
  <c r="AL55" i="20"/>
  <c r="AL52" i="20"/>
  <c r="AL47" i="20"/>
  <c r="AL39" i="20"/>
  <c r="AL42" i="20"/>
  <c r="AL34" i="20"/>
  <c r="AL31" i="20"/>
  <c r="AL28" i="20"/>
  <c r="AL18" i="20"/>
  <c r="F42" i="20" l="1"/>
  <c r="F52" i="20" l="1"/>
  <c r="F15" i="20" l="1"/>
  <c r="F61" i="20"/>
  <c r="F55" i="20"/>
  <c r="F18" i="20"/>
  <c r="F34" i="20"/>
  <c r="F31" i="20" l="1"/>
  <c r="F39" i="20"/>
  <c r="L31" i="20" l="1"/>
  <c r="AD31" i="20" s="1"/>
  <c r="L34" i="20"/>
  <c r="AD34" i="20" s="1"/>
  <c r="L28" i="20"/>
  <c r="AD61" i="20"/>
  <c r="L42" i="20"/>
  <c r="AD42" i="20" s="1"/>
  <c r="AD55" i="20"/>
  <c r="F28" i="20" l="1"/>
  <c r="AD28" i="20" s="1"/>
  <c r="L39" i="20"/>
  <c r="AD39" i="20" s="1"/>
  <c r="AD15" i="20"/>
  <c r="L47" i="20"/>
  <c r="AD52" i="20"/>
  <c r="AD18" i="20"/>
  <c r="L23" i="20"/>
  <c r="F47" i="20"/>
  <c r="AD47" i="20" l="1"/>
  <c r="F23" i="20"/>
  <c r="AD23" i="20" s="1"/>
  <c r="F58" i="20"/>
  <c r="AD58" i="20" s="1"/>
  <c r="F64" i="20"/>
  <c r="AD64" i="20" s="1"/>
  <c r="B84" i="41"/>
</calcChain>
</file>

<file path=xl/comments1.xml><?xml version="1.0" encoding="utf-8"?>
<comments xmlns="http://schemas.openxmlformats.org/spreadsheetml/2006/main">
  <authors>
    <author>Diane Moroni</author>
  </authors>
  <commentList>
    <comment ref="F16" authorId="0" shapeId="0">
      <text>
        <r>
          <rPr>
            <b/>
            <sz val="9"/>
            <color indexed="81"/>
            <rFont val="Tahoma"/>
            <family val="2"/>
          </rPr>
          <t>Diane Moroni:</t>
        </r>
        <r>
          <rPr>
            <sz val="9"/>
            <color indexed="81"/>
            <rFont val="Tahoma"/>
            <family val="2"/>
          </rPr>
          <t xml:space="preserve">
to be changed for 2017?</t>
        </r>
      </text>
    </comment>
  </commentList>
</comments>
</file>

<file path=xl/comments2.xml><?xml version="1.0" encoding="utf-8"?>
<comments xmlns="http://schemas.openxmlformats.org/spreadsheetml/2006/main">
  <authors>
    <author>George Rodine</author>
  </authors>
  <commentList>
    <comment ref="V7" authorId="0" shapeId="0">
      <text>
        <r>
          <rPr>
            <b/>
            <sz val="9"/>
            <color indexed="81"/>
            <rFont val="Tahoma"/>
            <family val="2"/>
          </rPr>
          <t>App due date 2/5/19</t>
        </r>
        <r>
          <rPr>
            <sz val="9"/>
            <color indexed="81"/>
            <rFont val="Tahoma"/>
            <family val="2"/>
          </rPr>
          <t xml:space="preserve">
</t>
        </r>
      </text>
    </comment>
    <comment ref="AC7" authorId="0" shapeId="0">
      <text>
        <r>
          <rPr>
            <sz val="9"/>
            <color indexed="81"/>
            <rFont val="Tahoma"/>
            <family val="2"/>
          </rPr>
          <t xml:space="preserve">Must be within two years 2/5/2021 of application due date 2/5/2019.
</t>
        </r>
      </text>
    </comment>
    <comment ref="AF8"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9"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10"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11"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15"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16"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17"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18"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19"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20"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24"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25"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26"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27"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30" authorId="0" shapeId="0">
      <text>
        <r>
          <rPr>
            <sz val="9"/>
            <color indexed="81"/>
            <rFont val="Tahoma"/>
            <family val="2"/>
          </rPr>
          <t xml:space="preserve">Must enter completion date in cells above to count towards scoring.
</t>
        </r>
      </text>
    </comment>
    <comment ref="T30" authorId="0" shapeId="0">
      <text>
        <r>
          <rPr>
            <sz val="9"/>
            <color indexed="81"/>
            <rFont val="Tahoma"/>
            <family val="2"/>
          </rPr>
          <t xml:space="preserve">Must enter completion date in cells above to count towards scoring.
</t>
        </r>
      </text>
    </comment>
    <comment ref="A31" authorId="0" shapeId="0">
      <text>
        <r>
          <rPr>
            <sz val="9"/>
            <color indexed="81"/>
            <rFont val="Tahoma"/>
            <family val="2"/>
          </rPr>
          <t xml:space="preserve">Must enter the anticipated completion date in cells above to count towards scoring.
</t>
        </r>
      </text>
    </comment>
    <comment ref="T31" authorId="0" shapeId="0">
      <text>
        <r>
          <rPr>
            <sz val="9"/>
            <color indexed="81"/>
            <rFont val="Tahoma"/>
            <family val="2"/>
          </rPr>
          <t xml:space="preserve">Must enter the anticipated completion date in cells above to count towards scoring.
</t>
        </r>
      </text>
    </comment>
    <comment ref="A32" authorId="0" shapeId="0">
      <text>
        <r>
          <rPr>
            <sz val="9"/>
            <color indexed="81"/>
            <rFont val="Tahoma"/>
            <family val="2"/>
          </rPr>
          <t xml:space="preserve">Must enter the proposed start date in cells above to count towards scoring.
</t>
        </r>
      </text>
    </comment>
    <comment ref="T32" authorId="0" shapeId="0">
      <text>
        <r>
          <rPr>
            <sz val="9"/>
            <color indexed="81"/>
            <rFont val="Tahoma"/>
            <family val="2"/>
          </rPr>
          <t xml:space="preserve">Must enter the proposed start date in cells above to count towards scoring.
</t>
        </r>
      </text>
    </comment>
    <comment ref="V35" authorId="0" shapeId="0">
      <text>
        <r>
          <rPr>
            <b/>
            <sz val="9"/>
            <color indexed="81"/>
            <rFont val="Tahoma"/>
            <family val="2"/>
          </rPr>
          <t>App due date 2/5/19</t>
        </r>
        <r>
          <rPr>
            <sz val="9"/>
            <color indexed="81"/>
            <rFont val="Tahoma"/>
            <family val="2"/>
          </rPr>
          <t xml:space="preserve">
</t>
        </r>
      </text>
    </comment>
    <comment ref="AC35" authorId="0" shapeId="0">
      <text>
        <r>
          <rPr>
            <sz val="9"/>
            <color indexed="81"/>
            <rFont val="Tahoma"/>
            <family val="2"/>
          </rPr>
          <t xml:space="preserve">Must be within two years 2/5/2021 of application due date 2/5/2019.
</t>
        </r>
      </text>
    </comment>
    <comment ref="AF36"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37"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38"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39"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40"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41"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42"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46"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47"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48"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49"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50"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54"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55"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56"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57"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58"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59"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F60" authorId="0" shapeId="0">
      <text>
        <r>
          <rPr>
            <b/>
            <sz val="9"/>
            <color indexed="81"/>
            <rFont val="Tahoma"/>
            <family val="2"/>
          </rPr>
          <t xml:space="preserve">For Long Term Planning: </t>
        </r>
        <r>
          <rPr>
            <sz val="9"/>
            <color indexed="81"/>
            <rFont val="Tahoma"/>
            <family val="2"/>
          </rPr>
          <t xml:space="preserve">Resolution, Public Hearing Notice, Public Meeting, Other: specify
</t>
        </r>
        <r>
          <rPr>
            <b/>
            <sz val="9"/>
            <color indexed="81"/>
            <rFont val="Tahoma"/>
            <family val="2"/>
          </rPr>
          <t xml:space="preserve">
For Fair Housing: </t>
        </r>
        <r>
          <rPr>
            <sz val="9"/>
            <color indexed="81"/>
            <rFont val="Tahoma"/>
            <family val="2"/>
          </rPr>
          <t>Resolution, Public Hearing Notice, Public Meeting, Neighborhood or Organization Meeting, Other: specify</t>
        </r>
        <r>
          <rPr>
            <b/>
            <sz val="9"/>
            <color indexed="81"/>
            <rFont val="Tahoma"/>
            <family val="2"/>
          </rPr>
          <t xml:space="preserve">
</t>
        </r>
        <r>
          <rPr>
            <sz val="9"/>
            <color indexed="81"/>
            <rFont val="Tahoma"/>
            <family val="2"/>
          </rPr>
          <t xml:space="preserve">
</t>
        </r>
      </text>
    </comment>
    <comment ref="A63" authorId="0" shapeId="0">
      <text>
        <r>
          <rPr>
            <sz val="9"/>
            <color indexed="81"/>
            <rFont val="Tahoma"/>
            <family val="2"/>
          </rPr>
          <t xml:space="preserve">Must enter completion date in cells above to count towards scoring.
</t>
        </r>
      </text>
    </comment>
    <comment ref="T63" authorId="0" shapeId="0">
      <text>
        <r>
          <rPr>
            <sz val="9"/>
            <color indexed="81"/>
            <rFont val="Tahoma"/>
            <family val="2"/>
          </rPr>
          <t xml:space="preserve">Must enter completion date in cells above to count towards scoring.
</t>
        </r>
      </text>
    </comment>
    <comment ref="A64" authorId="0" shapeId="0">
      <text>
        <r>
          <rPr>
            <sz val="9"/>
            <color indexed="81"/>
            <rFont val="Tahoma"/>
            <family val="2"/>
          </rPr>
          <t xml:space="preserve">Must enter the anticipated completion date in cells above to count towards scoring.
</t>
        </r>
      </text>
    </comment>
    <comment ref="T64" authorId="0" shapeId="0">
      <text>
        <r>
          <rPr>
            <sz val="9"/>
            <color indexed="81"/>
            <rFont val="Tahoma"/>
            <family val="2"/>
          </rPr>
          <t xml:space="preserve">Must enter the anticipated completion date in cells above to count towards scoring.
</t>
        </r>
      </text>
    </comment>
    <comment ref="A65" authorId="0" shapeId="0">
      <text>
        <r>
          <rPr>
            <sz val="9"/>
            <color indexed="81"/>
            <rFont val="Tahoma"/>
            <family val="2"/>
          </rPr>
          <t xml:space="preserve">Must enter the proposed start date in cells above to count towards scoring.
</t>
        </r>
      </text>
    </comment>
    <comment ref="T65" authorId="0" shapeId="0">
      <text>
        <r>
          <rPr>
            <sz val="9"/>
            <color indexed="81"/>
            <rFont val="Tahoma"/>
            <family val="2"/>
          </rPr>
          <t xml:space="preserve">Must enter the proposed start date in cells above to count towards scoring.
</t>
        </r>
      </text>
    </comment>
  </commentList>
</comments>
</file>

<file path=xl/comments3.xml><?xml version="1.0" encoding="utf-8"?>
<comments xmlns="http://schemas.openxmlformats.org/spreadsheetml/2006/main">
  <authors>
    <author>George Rodine</author>
  </authors>
  <commentList>
    <comment ref="A9" authorId="0" shapeId="0">
      <text>
        <r>
          <rPr>
            <sz val="9"/>
            <color indexed="81"/>
            <rFont val="Tahoma"/>
            <family val="2"/>
          </rPr>
          <t xml:space="preserve">Applicants </t>
        </r>
        <r>
          <rPr>
            <b/>
            <u/>
            <sz val="9"/>
            <color indexed="81"/>
            <rFont val="Tahoma"/>
            <family val="2"/>
          </rPr>
          <t>must not</t>
        </r>
        <r>
          <rPr>
            <sz val="9"/>
            <color indexed="81"/>
            <rFont val="Tahoma"/>
            <family val="2"/>
          </rPr>
          <t xml:space="preserve"> make a choice-limiting action. Choice-limiting actions include executing a sales or lease agreement on land for the proposed project site (however, an option to purchase or option to lease is an allowable action) or executing a construction contract </t>
        </r>
        <r>
          <rPr>
            <b/>
            <u/>
            <sz val="9"/>
            <color indexed="81"/>
            <rFont val="Tahoma"/>
            <family val="2"/>
          </rPr>
          <t>prior</t>
        </r>
        <r>
          <rPr>
            <sz val="9"/>
            <color indexed="81"/>
            <rFont val="Tahoma"/>
            <family val="2"/>
          </rPr>
          <t xml:space="preserve"> to conducting an objective environmental review and obtaining release of CDBG funds for the proposed activity.
</t>
        </r>
      </text>
    </comment>
    <comment ref="A39" authorId="0" shapeId="0">
      <text>
        <r>
          <rPr>
            <sz val="9"/>
            <color indexed="81"/>
            <rFont val="Tahoma"/>
            <family val="2"/>
          </rPr>
          <t xml:space="preserve">Applicants </t>
        </r>
        <r>
          <rPr>
            <b/>
            <u/>
            <sz val="9"/>
            <color indexed="81"/>
            <rFont val="Tahoma"/>
            <family val="2"/>
          </rPr>
          <t>must not</t>
        </r>
        <r>
          <rPr>
            <sz val="9"/>
            <color indexed="81"/>
            <rFont val="Tahoma"/>
            <family val="2"/>
          </rPr>
          <t xml:space="preserve"> make a choice-limiting action. Choice-limiting actions include executing a sales or lease agreement on land for the proposed project site (however, an option to purchase or option to lease is an allowable action) or executing a construction contract </t>
        </r>
        <r>
          <rPr>
            <b/>
            <u/>
            <sz val="9"/>
            <color indexed="81"/>
            <rFont val="Tahoma"/>
            <family val="2"/>
          </rPr>
          <t>prior</t>
        </r>
        <r>
          <rPr>
            <sz val="9"/>
            <color indexed="81"/>
            <rFont val="Tahoma"/>
            <family val="2"/>
          </rPr>
          <t xml:space="preserve"> to conducting an objective environmental review and obtaining release of CDBG funds for the proposed activity.
</t>
        </r>
      </text>
    </comment>
    <comment ref="A69" authorId="0" shapeId="0">
      <text>
        <r>
          <rPr>
            <sz val="9"/>
            <color indexed="81"/>
            <rFont val="Tahoma"/>
            <family val="2"/>
          </rPr>
          <t xml:space="preserve">Applicants </t>
        </r>
        <r>
          <rPr>
            <b/>
            <u/>
            <sz val="9"/>
            <color indexed="81"/>
            <rFont val="Tahoma"/>
            <family val="2"/>
          </rPr>
          <t>must not</t>
        </r>
        <r>
          <rPr>
            <sz val="9"/>
            <color indexed="81"/>
            <rFont val="Tahoma"/>
            <family val="2"/>
          </rPr>
          <t xml:space="preserve"> make a choice-limiting action. Choice-limiting actions include executing a sales or lease agreement on land for the proposed project site (however, an option to purchase or option to lease is an allowable action) or executing a construction contract </t>
        </r>
        <r>
          <rPr>
            <b/>
            <u/>
            <sz val="9"/>
            <color indexed="81"/>
            <rFont val="Tahoma"/>
            <family val="2"/>
          </rPr>
          <t>prior</t>
        </r>
        <r>
          <rPr>
            <sz val="9"/>
            <color indexed="81"/>
            <rFont val="Tahoma"/>
            <family val="2"/>
          </rPr>
          <t xml:space="preserve"> to conducting an objective environmental review and obtaining release of CDBG funds for the proposed activity.
</t>
        </r>
      </text>
    </comment>
  </commentList>
</comments>
</file>

<file path=xl/comments4.xml><?xml version="1.0" encoding="utf-8"?>
<comments xmlns="http://schemas.openxmlformats.org/spreadsheetml/2006/main">
  <authors>
    <author>George Rodine</author>
  </authors>
  <commentList>
    <comment ref="A6" authorId="0" shapeId="0">
      <text>
        <r>
          <rPr>
            <sz val="9"/>
            <color indexed="81"/>
            <rFont val="Tahoma"/>
            <family val="2"/>
          </rPr>
          <t xml:space="preserve">Use the U.S. Census - County Business Pattern (CBP) to determine the number of businesses by industry category using the 2 digit North American Industry Classification System (NAICS) code level breakdown. Information on the CBP website is only available in a list format.  From the CBP website click on the American Fact Finder link and the “Main” tab to obtain additional information and instructions on how to use the American Fact Finder business patterns search tool.
</t>
        </r>
      </text>
    </comment>
    <comment ref="A8" authorId="0" shapeId="0">
      <text>
        <r>
          <rPr>
            <sz val="9"/>
            <color indexed="81"/>
            <rFont val="Tahoma"/>
            <family val="2"/>
          </rPr>
          <t xml:space="preserve">Provide analysis of the business segments for the most recent years (2014, 2015, and 2016) describing increases, decreases, or stability in number of businesses by segment and employment category.
</t>
        </r>
      </text>
    </comment>
    <comment ref="A10" authorId="0" shapeId="0">
      <text>
        <r>
          <rPr>
            <sz val="9"/>
            <color indexed="81"/>
            <rFont val="Tahoma"/>
            <family val="2"/>
          </rPr>
          <t xml:space="preserve">Local businesses surveyed to determine demand.
</t>
        </r>
      </text>
    </comment>
    <comment ref="A13" authorId="0" shapeId="0">
      <text>
        <r>
          <rPr>
            <sz val="9"/>
            <color indexed="81"/>
            <rFont val="Tahoma"/>
            <family val="2"/>
          </rPr>
          <t xml:space="preserve">Provide documentation identifying all (other) private and public lending sources serving the market area to determine:
• Types of lending products offered.
• Types of businesses inquiring/obtaining financing.
• Types of businesses not meeting lender requirements.
• Minimum and maximum loan amounts.
• Typical loan terms &amp; interest rates.
• Allowable uses of funds.
• Collateral requirements.
• Level of equity contribution required for loan-to-value (LTV).
</t>
        </r>
      </text>
    </comment>
    <comment ref="A18" authorId="0" shapeId="0">
      <text>
        <r>
          <rPr>
            <sz val="9"/>
            <color indexed="81"/>
            <rFont val="Tahoma"/>
            <family val="2"/>
          </rPr>
          <t>Submit documentation showing demand projections based on level of business activity/competitive environment:
• Determine how many loans will be made annually over the grant term.
• Determine and validate average size of loans.
• Develop and loan program marketing strategy/plan.
• Determine and validate number of inquiries that may be generated.
• Determine and validate number applications generated from the inquiries.
• Determine and validate number of applications likely to be approved.</t>
        </r>
        <r>
          <rPr>
            <b/>
            <sz val="9"/>
            <color indexed="81"/>
            <rFont val="Tahoma"/>
            <family val="2"/>
          </rPr>
          <t xml:space="preserve">
</t>
        </r>
        <r>
          <rPr>
            <sz val="9"/>
            <color indexed="81"/>
            <rFont val="Tahoma"/>
            <family val="2"/>
          </rPr>
          <t xml:space="preserve">
</t>
        </r>
      </text>
    </comment>
    <comment ref="A74" authorId="0" shapeId="0">
      <text>
        <r>
          <rPr>
            <sz val="9"/>
            <color indexed="81"/>
            <rFont val="Tahoma"/>
            <family val="2"/>
          </rPr>
          <t xml:space="preserve">Documentation must identify all other private and public TA service providers serving the market area to determine:
 Level and extent of technical assistance provided in the market area by the competitors/partners.
 Types of businesses served by existing competitors/partners.
 Competitors/partners costs for services.
 Market area served by competitors/partners.
</t>
        </r>
      </text>
    </comment>
    <comment ref="A81" authorId="0" shapeId="0">
      <text>
        <r>
          <rPr>
            <sz val="9"/>
            <color indexed="81"/>
            <rFont val="Tahoma"/>
            <family val="2"/>
          </rPr>
          <t xml:space="preserve">Demand Projections
1. Determine and validate the total number of clients that may be interested in the services annually over the term of the grant:
 Determine and validate the services offered.
 Determine the range of services being offered.
 Include a strategy and plan for marketing the technical assistance program.
</t>
        </r>
        <r>
          <rPr>
            <b/>
            <sz val="9"/>
            <color indexed="81"/>
            <rFont val="Tahoma"/>
            <family val="2"/>
          </rPr>
          <t xml:space="preserve">
</t>
        </r>
        <r>
          <rPr>
            <sz val="9"/>
            <color indexed="81"/>
            <rFont val="Tahoma"/>
            <family val="2"/>
          </rPr>
          <t xml:space="preserve">
</t>
        </r>
      </text>
    </comment>
    <comment ref="A129" authorId="0" shapeId="0">
      <text>
        <r>
          <rPr>
            <sz val="9"/>
            <color indexed="81"/>
            <rFont val="Tahoma"/>
            <family val="2"/>
          </rPr>
          <t xml:space="preserve">Use the U.S. Census - County Business Pattern (CBP) to determine the number of businesses by industry category using the 2 digit North American Industry Classification System (NAICS) code level breakdown. Information on the CBP website is only available in a list format.  From the CBP website click on the American Fact Finder link and the “Main” tab to obtain additional information and instructions on how to use the American Fact Finder business patterns search tool.
</t>
        </r>
      </text>
    </comment>
    <comment ref="A131" authorId="0" shapeId="0">
      <text>
        <r>
          <rPr>
            <sz val="9"/>
            <color indexed="81"/>
            <rFont val="Tahoma"/>
            <family val="2"/>
          </rPr>
          <t xml:space="preserve">Provide analysis of the business segments for the most recent years (2014, 2015, and 2016) describing increases, decreases, or stability in number of businesses by segment and employment category.
</t>
        </r>
      </text>
    </comment>
    <comment ref="A133" authorId="0" shapeId="0">
      <text>
        <r>
          <rPr>
            <sz val="9"/>
            <color indexed="81"/>
            <rFont val="Tahoma"/>
            <family val="2"/>
          </rPr>
          <t xml:space="preserve">Local businesses surveyed to determine demand.
</t>
        </r>
      </text>
    </comment>
    <comment ref="A136" authorId="0" shapeId="0">
      <text>
        <r>
          <rPr>
            <sz val="9"/>
            <color indexed="81"/>
            <rFont val="Tahoma"/>
            <family val="2"/>
          </rPr>
          <t xml:space="preserve">Provide documentation identifying all (other) private and public lending sources serving the market area to determine:
• Types of lending products offered.
• Types of businesses inquiring/obtaining financing.
• Types of businesses not meeting lender requirements.
• Minimum and maximum loan amounts.
• Typical loan terms &amp; interest rates.
• Allowable uses of funds.
• Collateral requirements.
• Level of equity contribution required for loan-to-value (LTV).
</t>
        </r>
      </text>
    </comment>
    <comment ref="A141" authorId="0" shapeId="0">
      <text>
        <r>
          <rPr>
            <sz val="9"/>
            <color indexed="81"/>
            <rFont val="Tahoma"/>
            <family val="2"/>
          </rPr>
          <t>Submit documentation showing demand projections based on level of business activity/competitive environment:
• Determine how many loans will be made annually over the grant term.
• Determine and validate average size of loans.
• Develop and loan program marketing strategy/plan.
• Determine and validate number of inquiries that may be generated.
• Determine and validate number applications generated from the inquiries.
• Determine and validate number of applications likely to be approved.</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<sst xmlns="http://schemas.openxmlformats.org/spreadsheetml/2006/main" count="1630" uniqueCount="706">
  <si>
    <t>Capacity</t>
  </si>
  <si>
    <t>In-house organizational capacity for General Administration &amp; oversight of CDBG</t>
  </si>
  <si>
    <t>Semi-annual &amp; Annual Program Income</t>
  </si>
  <si>
    <t>Closeout</t>
  </si>
  <si>
    <t>x</t>
  </si>
  <si>
    <t>Score</t>
  </si>
  <si>
    <t>Jurisdiction:</t>
  </si>
  <si>
    <t>(60 points)</t>
  </si>
  <si>
    <t>(40 points)</t>
  </si>
  <si>
    <t>(70 points)</t>
  </si>
  <si>
    <t>(30 points)</t>
  </si>
  <si>
    <t>Reporting</t>
  </si>
  <si>
    <r>
      <t>Missing Report(s)</t>
    </r>
    <r>
      <rPr>
        <sz val="8"/>
        <color theme="1"/>
        <rFont val="Arial"/>
        <family val="2"/>
      </rPr>
      <t xml:space="preserve"> (</t>
    </r>
    <r>
      <rPr>
        <i/>
        <sz val="8"/>
        <color theme="1"/>
        <rFont val="Arial"/>
        <family val="2"/>
      </rPr>
      <t>subtract 10 points for each missing report</t>
    </r>
    <r>
      <rPr>
        <sz val="8"/>
        <color theme="1"/>
        <rFont val="Arial"/>
        <family val="2"/>
      </rPr>
      <t>)</t>
    </r>
  </si>
  <si>
    <t>Timely Clearance of Special Conditions</t>
  </si>
  <si>
    <t>Semi-annual Wage</t>
  </si>
  <si>
    <t>Semi-annual &amp; Annual ED Progress</t>
  </si>
  <si>
    <t>List Uncleared Contract #'s Below:</t>
  </si>
  <si>
    <r>
      <rPr>
        <sz val="9"/>
        <color theme="1"/>
        <rFont val="Arial"/>
        <family val="2"/>
      </rPr>
      <t xml:space="preserve"># of contracts not fully cleared in 90 days </t>
    </r>
    <r>
      <rPr>
        <sz val="8"/>
        <color theme="1"/>
        <rFont val="Arial"/>
        <family val="2"/>
      </rPr>
      <t>(</t>
    </r>
    <r>
      <rPr>
        <i/>
        <sz val="8"/>
        <color theme="1"/>
        <rFont val="Arial"/>
        <family val="2"/>
      </rPr>
      <t>15 points subtracted per uncleared contract - up to four)</t>
    </r>
  </si>
  <si>
    <t>Public Improvements</t>
  </si>
  <si>
    <t>Total</t>
  </si>
  <si>
    <t>Monitorings</t>
  </si>
  <si>
    <t>Audit Findings Regarding CDBG</t>
  </si>
  <si>
    <t>Grant #</t>
  </si>
  <si>
    <t>Monitoring Visit Date</t>
  </si>
  <si>
    <t>Response</t>
  </si>
  <si>
    <t>Single Audit Report included one or more CDBG-related Findings</t>
  </si>
  <si>
    <t>Annual Section 3</t>
  </si>
  <si>
    <t>Public Facilities</t>
  </si>
  <si>
    <t>Public Services</t>
  </si>
  <si>
    <t>Activity</t>
  </si>
  <si>
    <t>Yes</t>
  </si>
  <si>
    <t>No</t>
  </si>
  <si>
    <t>State Obj.</t>
  </si>
  <si>
    <t>Housing</t>
  </si>
  <si>
    <t>None</t>
  </si>
  <si>
    <t>PTA</t>
  </si>
  <si>
    <r>
      <t>Unscored</t>
    </r>
    <r>
      <rPr>
        <sz val="8"/>
        <color theme="1"/>
        <rFont val="Arial"/>
        <family val="2"/>
      </rPr>
      <t xml:space="preserve"> (select)</t>
    </r>
  </si>
  <si>
    <t>Score Summary</t>
  </si>
  <si>
    <t>sig</t>
  </si>
  <si>
    <t>Reviewer</t>
  </si>
  <si>
    <t>Date</t>
  </si>
  <si>
    <r>
      <t xml:space="preserve">Review Sheet - </t>
    </r>
    <r>
      <rPr>
        <b/>
        <sz val="10"/>
        <color rgb="FF0000FF"/>
        <rFont val="Arial"/>
        <family val="2"/>
      </rPr>
      <t>Jurisdictional Capacity / Past Performance</t>
    </r>
  </si>
  <si>
    <t>ED / EF</t>
  </si>
  <si>
    <t>Comment(s) / Notes</t>
  </si>
  <si>
    <t>Date of Finding Letter</t>
  </si>
  <si>
    <t>Cooperation / Compliance in Clearing Audit and / or Monitoring Findings</t>
  </si>
  <si>
    <r>
      <t xml:space="preserve">Missing Reports </t>
    </r>
    <r>
      <rPr>
        <sz val="8"/>
        <color theme="1"/>
        <rFont val="Arial"/>
        <family val="2"/>
      </rPr>
      <t>select as many reports as needed (</t>
    </r>
    <r>
      <rPr>
        <u/>
        <sz val="8"/>
        <color theme="1"/>
        <rFont val="Arial"/>
        <family val="2"/>
      </rPr>
      <t>include</t>
    </r>
    <r>
      <rPr>
        <sz val="8"/>
        <color theme="1"/>
        <rFont val="Arial"/>
        <family val="2"/>
      </rPr>
      <t xml:space="preserve"> contract #'s)</t>
    </r>
  </si>
  <si>
    <t>2009/ 10</t>
  </si>
  <si>
    <t>2010/ 11</t>
  </si>
  <si>
    <t>2011/ 12</t>
  </si>
  <si>
    <t>2012/ 13</t>
  </si>
  <si>
    <t>2013/ 14</t>
  </si>
  <si>
    <t>2014/ 15</t>
  </si>
  <si>
    <t>2015/ 16</t>
  </si>
  <si>
    <t>2016/ 17</t>
  </si>
  <si>
    <t>2017/ 18</t>
  </si>
  <si>
    <t>2018/ 19</t>
  </si>
  <si>
    <t>2019/ 20</t>
  </si>
  <si>
    <t>2020/ 21</t>
  </si>
  <si>
    <t>2021/ 22</t>
  </si>
  <si>
    <t>2022/ 23</t>
  </si>
  <si>
    <t>2023/ 24</t>
  </si>
  <si>
    <t>2024/ 25</t>
  </si>
  <si>
    <t>2025/ 26</t>
  </si>
  <si>
    <t>2026/ 27</t>
  </si>
  <si>
    <t>2027/ 28</t>
  </si>
  <si>
    <t>2028/ 29</t>
  </si>
  <si>
    <t>2029/ 30</t>
  </si>
  <si>
    <t>2030/ 31</t>
  </si>
  <si>
    <t>2031/ 32</t>
  </si>
  <si>
    <t>2032/ 33</t>
  </si>
  <si>
    <t>2033/ 34</t>
  </si>
  <si>
    <t>2034/ 35</t>
  </si>
  <si>
    <t>2035/ 36</t>
  </si>
  <si>
    <t>Reporting Year</t>
  </si>
  <si>
    <t>In the Audit and Monitoring Chart below, fill in the grant number of any CDBG monitoring visit, regardless of whether or not there were any Monitoring Findings. Include the grant number and the date of the Monitoring Visit. Also fill in any year (within the last two fiscal years) in which your jurisdiction had a Single Audit Report (SAR), as required by OMB A-133, with one or more Findings that related to CDBG.</t>
  </si>
  <si>
    <t>No Deductions</t>
  </si>
  <si>
    <t xml:space="preserve">                              - Select -</t>
  </si>
  <si>
    <t>Semi-annual FAR</t>
  </si>
  <si>
    <t>Including Resumes</t>
  </si>
  <si>
    <t>Duty Statements</t>
  </si>
  <si>
    <t>Org Chart</t>
  </si>
  <si>
    <t>CDBG experience on City / County staff</t>
  </si>
  <si>
    <t>Select all that apply:</t>
  </si>
  <si>
    <t>(10 points each)</t>
  </si>
  <si>
    <t>Did not apply</t>
  </si>
  <si>
    <t>PI</t>
  </si>
  <si>
    <t>PIHNC</t>
  </si>
  <si>
    <t>PS1</t>
  </si>
  <si>
    <t>PS2</t>
  </si>
  <si>
    <t>PS3</t>
  </si>
  <si>
    <t>Public Imp. / Housing Construction</t>
  </si>
  <si>
    <t>Avg.</t>
  </si>
  <si>
    <t>(out of 1000)</t>
  </si>
  <si>
    <t>- Select Year -</t>
  </si>
  <si>
    <t>HR</t>
  </si>
  <si>
    <t>HA</t>
  </si>
  <si>
    <t>MFH</t>
  </si>
  <si>
    <t>1)</t>
  </si>
  <si>
    <t>2)</t>
  </si>
  <si>
    <t>3)</t>
  </si>
  <si>
    <t>4)</t>
  </si>
  <si>
    <t>Overall Review Comment(s) / Notes</t>
  </si>
  <si>
    <t>Project Approval Status</t>
  </si>
  <si>
    <r>
      <t>Unscored</t>
    </r>
    <r>
      <rPr>
        <sz val="8"/>
        <color theme="5" tint="-0.249977111117893"/>
        <rFont val="Arial"/>
        <family val="2"/>
      </rPr>
      <t xml:space="preserve"> (select)</t>
    </r>
  </si>
  <si>
    <t>Responded in more than prescribed timeline but WITHOUT Department Approval</t>
  </si>
  <si>
    <t>Responded in more than prescribed timeline but WITH Department Approval</t>
  </si>
  <si>
    <t>N/A</t>
  </si>
  <si>
    <t>Rpts due June 30, 2013</t>
  </si>
  <si>
    <t>Rpts due June 30, 2014</t>
  </si>
  <si>
    <t>Annual Report</t>
  </si>
  <si>
    <t>2 reports for FY 2015/2016</t>
  </si>
  <si>
    <t>2 reports for FY 2014/2015</t>
  </si>
  <si>
    <r>
      <t xml:space="preserve">Review Sheet:   </t>
    </r>
    <r>
      <rPr>
        <b/>
        <sz val="10"/>
        <color rgb="FF0000FF"/>
        <rFont val="Arial"/>
        <family val="2"/>
      </rPr>
      <t>Activity Score Summary</t>
    </r>
  </si>
  <si>
    <r>
      <t xml:space="preserve">     Score: Jurisdictional Capacity/ Past Performance            </t>
    </r>
    <r>
      <rPr>
        <b/>
        <sz val="8"/>
        <rFont val="Arial"/>
        <family val="2"/>
      </rPr>
      <t>(Maximum 200 points)</t>
    </r>
  </si>
  <si>
    <t>ME Lo</t>
  </si>
  <si>
    <t>BA Lo</t>
  </si>
  <si>
    <t>ME-TA</t>
  </si>
  <si>
    <t>Avg 3</t>
  </si>
  <si>
    <t>Avg 2</t>
  </si>
  <si>
    <t>Semi-annual 1 PI Report (due 1/31/17)</t>
  </si>
  <si>
    <t>Semi-annual 2 PI Report (due 7/31 17)</t>
  </si>
  <si>
    <t>Annual PI Report (due 7/31/17)</t>
  </si>
  <si>
    <t>Missing Reports (select reports)</t>
  </si>
  <si>
    <r>
      <t>Missing Report(s)</t>
    </r>
    <r>
      <rPr>
        <sz val="8"/>
        <color theme="1"/>
        <rFont val="Arial"/>
        <family val="2"/>
      </rPr>
      <t xml:space="preserve"> (</t>
    </r>
    <r>
      <rPr>
        <i/>
        <sz val="8"/>
        <color theme="1"/>
        <rFont val="Arial"/>
        <family val="2"/>
      </rPr>
      <t>subtract 20 points for Semi 1 and 2 and 30 pts for annual</t>
    </r>
    <r>
      <rPr>
        <sz val="8"/>
        <color theme="1"/>
        <rFont val="Arial"/>
        <family val="2"/>
      </rPr>
      <t>)</t>
    </r>
  </si>
  <si>
    <r>
      <t xml:space="preserve">     Score: Jurisdictional Capacity/ Past Performance </t>
    </r>
    <r>
      <rPr>
        <b/>
        <sz val="8"/>
        <rFont val="Arial"/>
        <family val="2"/>
      </rPr>
      <t>(Maximum 200 points-automatic 130 and up to 70 points for submitting 16/17 PI Reports)</t>
    </r>
  </si>
  <si>
    <t>PUBLIC IMPROVEMENTS</t>
  </si>
  <si>
    <t>PUBLIC SERVICES</t>
  </si>
  <si>
    <t>Microenterprise Loans</t>
  </si>
  <si>
    <t>ENTERPRISE FUND:</t>
  </si>
  <si>
    <t>Business Assistance Loans:</t>
  </si>
  <si>
    <t>Microenterprise - TA</t>
  </si>
  <si>
    <t>HOUSING</t>
  </si>
  <si>
    <t>Housing Rehabilitation</t>
  </si>
  <si>
    <t>Homeownership Assistance</t>
  </si>
  <si>
    <t>Multi-Family Housing</t>
  </si>
  <si>
    <t>PUBLIC FACILITIES</t>
  </si>
  <si>
    <t>Public Services excluding Code Enforcement</t>
  </si>
  <si>
    <t>Public Services Code Enforcement</t>
  </si>
  <si>
    <t>STATE OBJECTIVES</t>
  </si>
  <si>
    <t>Public Improvements Housing NC</t>
  </si>
  <si>
    <t>NEED/BENEFITS</t>
  </si>
  <si>
    <t>Unemployment</t>
  </si>
  <si>
    <t>Market Analysis</t>
  </si>
  <si>
    <t>READINESS</t>
  </si>
  <si>
    <t>Program Description</t>
  </si>
  <si>
    <t>Program Operator Status</t>
  </si>
  <si>
    <t>Program Operator Qualification</t>
  </si>
  <si>
    <t>CAPACITY</t>
  </si>
  <si>
    <t>APPENDIX L</t>
  </si>
  <si>
    <t>Overcrowding</t>
  </si>
  <si>
    <t>Homeownership Rate</t>
  </si>
  <si>
    <t>Low-Mod Percentage</t>
  </si>
  <si>
    <t>Poverty Percentage</t>
  </si>
  <si>
    <t>Program Guidelines</t>
  </si>
  <si>
    <t>Wait List</t>
  </si>
  <si>
    <t>Site Control</t>
  </si>
  <si>
    <t>All Funding in Place</t>
  </si>
  <si>
    <t>APPENDIX L
Multi-Family</t>
  </si>
  <si>
    <t>Seriousness of Health &amp; Safety</t>
  </si>
  <si>
    <t>Experienced Staff and Ready to Start</t>
  </si>
  <si>
    <t>Condition of Approval</t>
  </si>
  <si>
    <t>Renter Overpayment</t>
  </si>
  <si>
    <t>Vacancy Rate</t>
  </si>
  <si>
    <t>COG Data (RHNA)</t>
  </si>
  <si>
    <t>Severity of the Problem</t>
  </si>
  <si>
    <t>Extent of Solution</t>
  </si>
  <si>
    <t>Third Party Documentation</t>
  </si>
  <si>
    <t>Operator Experience/Program Readiness</t>
  </si>
  <si>
    <t>Site Control of the Facility</t>
  </si>
  <si>
    <t>Activity Implementation</t>
  </si>
  <si>
    <t>Self Score out of order compared to App L</t>
  </si>
  <si>
    <t>Poverty Rate</t>
  </si>
  <si>
    <t>File Name:</t>
  </si>
  <si>
    <t>Attached and on USB?</t>
  </si>
  <si>
    <t>Readiness of proposed activity as demonstrated by an activity implementation plan, local government approvals, design progress, and sufficient funding to complete project as applicable.</t>
  </si>
  <si>
    <t>HA Program Guidelines</t>
  </si>
  <si>
    <t>Documentation of adopted Homeownership Assistance Program Guidelines</t>
  </si>
  <si>
    <r>
      <t xml:space="preserve">Total Points - </t>
    </r>
    <r>
      <rPr>
        <b/>
        <sz val="10"/>
        <color rgb="FF0000FF"/>
        <rFont val="Arial"/>
        <family val="2"/>
      </rPr>
      <t>300 points max</t>
    </r>
  </si>
  <si>
    <t>HR Program Guidelines</t>
  </si>
  <si>
    <t>Documentation of adopted Homeownership Rehabilitation Program Guidelines</t>
  </si>
  <si>
    <r>
      <t xml:space="preserve">(2) All Funding In Place - 75 points </t>
    </r>
    <r>
      <rPr>
        <i/>
        <sz val="10"/>
        <color theme="1"/>
        <rFont val="Arial"/>
        <family val="2"/>
      </rPr>
      <t>(Is all funding committed which will allow full occupancy and meeting the National Objective?; if yes, submit commitments)</t>
    </r>
  </si>
  <si>
    <t>Documentation of all funding commitments</t>
  </si>
  <si>
    <t>Documentation of site control</t>
  </si>
  <si>
    <t>MFH Acquisition</t>
  </si>
  <si>
    <t>MFH Rehabilitation</t>
  </si>
  <si>
    <t>MFH Acquisition/Rehabilitation</t>
  </si>
  <si>
    <t>(2) Project Approval Status - 100 points max</t>
  </si>
  <si>
    <r>
      <t xml:space="preserve">(3) All Funding In Place - 75 points </t>
    </r>
    <r>
      <rPr>
        <i/>
        <sz val="10"/>
        <color theme="1"/>
        <rFont val="Arial"/>
        <family val="2"/>
      </rPr>
      <t>(Is all funding committed which will allow complete construction, provision of public services, and meeting of the National Objective?; if yes, submit commitments)</t>
    </r>
  </si>
  <si>
    <t xml:space="preserve"> Project Contract Numbers</t>
  </si>
  <si>
    <r>
      <t xml:space="preserve">(3) All Funding In Place - 75 points </t>
    </r>
    <r>
      <rPr>
        <i/>
        <sz val="10"/>
        <color theme="1"/>
        <rFont val="Arial"/>
        <family val="2"/>
      </rPr>
      <t>(Is all funding committed which will allow entire project completion/full occupancy and meeting of the National Objective?; if yes, submit commitments)</t>
    </r>
  </si>
  <si>
    <r>
      <t xml:space="preserve">(3) All Funding In Place - 75 points </t>
    </r>
    <r>
      <rPr>
        <i/>
        <sz val="10"/>
        <color theme="1"/>
        <rFont val="Arial"/>
        <family val="2"/>
      </rPr>
      <t>(Is all funding committed which will allow entire project completion and full occupancy to meet the National Objective?; if yes, submit commitments)</t>
    </r>
  </si>
  <si>
    <t>3 or more similar MFH projects with CDBG or HOME funding within the last 3 program years ending June 30, prior to this NOFA - 200 points</t>
  </si>
  <si>
    <t>1-2 similar MFH projects with CDBG or HOME funding within the last 3 program years ending June 30, prior to this NOFA - 150 points</t>
  </si>
  <si>
    <t>3 or more similar MFH projects without CDBG or HOME funding within the last 3 program years ending June 30, prior to this NOFA - 100 points</t>
  </si>
  <si>
    <t>1-2 similar MFH projects without CDBG or HOME funding within the last 3 program years ending June 30 - 50 points</t>
  </si>
  <si>
    <t>No similar MFH projects within the last 3 program years ending June 30 - 0 points</t>
  </si>
  <si>
    <r>
      <t>Has operated and/or had oversight of</t>
    </r>
    <r>
      <rPr>
        <b/>
        <sz val="10"/>
        <color theme="1"/>
        <rFont val="Arial"/>
        <family val="2"/>
      </rPr>
      <t xml:space="preserve"> federally funded (but not CDBG funded) public services</t>
    </r>
    <r>
      <rPr>
        <sz val="10"/>
        <color theme="1"/>
        <rFont val="Arial"/>
        <family val="2"/>
      </rPr>
      <t xml:space="preserve"> within the last 3 program years ending June 30, prior to this NOFA - </t>
    </r>
    <r>
      <rPr>
        <i/>
        <sz val="10"/>
        <color theme="1"/>
        <rFont val="Arial"/>
        <family val="2"/>
      </rPr>
      <t>125 points</t>
    </r>
  </si>
  <si>
    <r>
      <t xml:space="preserve">Has operated and/or had oversight of </t>
    </r>
    <r>
      <rPr>
        <b/>
        <u/>
        <sz val="10"/>
        <color theme="1"/>
        <rFont val="Arial"/>
        <family val="2"/>
      </rPr>
      <t>non-federally funded public service</t>
    </r>
    <r>
      <rPr>
        <u/>
        <sz val="10"/>
        <color theme="1"/>
        <rFont val="Arial"/>
        <family val="2"/>
      </rPr>
      <t>s</t>
    </r>
    <r>
      <rPr>
        <sz val="10"/>
        <color theme="1"/>
        <rFont val="Arial"/>
        <family val="2"/>
      </rPr>
      <t xml:space="preserve"> within the last 3 program years ending June 30, prior to this NOFA - </t>
    </r>
    <r>
      <rPr>
        <i/>
        <sz val="10"/>
        <color theme="1"/>
        <rFont val="Arial"/>
        <family val="2"/>
      </rPr>
      <t>75 points</t>
    </r>
  </si>
  <si>
    <t>Has not operated or had oversight over any public services within the last 3 program years ending June 30, prior to this NOFA - 50 points</t>
  </si>
  <si>
    <t>Has operated or had oversight of CDBG funded public services within the last 3 program years ending June 30, prior to this NOFA - 175 points</t>
  </si>
  <si>
    <r>
      <t xml:space="preserve">(1) Activity-Specific Operator Experience - 150 points max </t>
    </r>
    <r>
      <rPr>
        <i/>
        <sz val="10"/>
        <color theme="1"/>
        <rFont val="Arial"/>
        <family val="2"/>
      </rPr>
      <t>(select one)</t>
    </r>
    <r>
      <rPr>
        <b/>
        <sz val="10"/>
        <color theme="1"/>
        <rFont val="Arial"/>
        <family val="2"/>
      </rPr>
      <t>:</t>
    </r>
  </si>
  <si>
    <t>(2) Do you have a detailed Activity Implementation Plan for arresting and eliminating the deterioration within the service area- 125 points</t>
  </si>
  <si>
    <t>Continuation of existing HA Program active during the last fiscal year - 150 points</t>
  </si>
  <si>
    <t>HA Operator Exp</t>
  </si>
  <si>
    <t>MFH Experience</t>
  </si>
  <si>
    <t>PF Experience</t>
  </si>
  <si>
    <t>Documentation of Jurisdictions experience in MFH projects. Include first page of grant agreements, first page of development agreements with developer or property owner, grant closeout letters from CDBG or HOME and Certificate of Occupancy or Recorded Notice of Completion.</t>
  </si>
  <si>
    <t>Documentation signed and stamped by the Engineer</t>
  </si>
  <si>
    <t>PI Experience</t>
  </si>
  <si>
    <r>
      <t xml:space="preserve">(1) Operator Experience/Program Readiness - 175 points max </t>
    </r>
    <r>
      <rPr>
        <i/>
        <sz val="10"/>
        <color theme="1"/>
        <rFont val="Arial"/>
        <family val="2"/>
      </rPr>
      <t>(select one regarding Jurisdiction's experience operating or overseeing a public service; complete chart in application form)</t>
    </r>
  </si>
  <si>
    <r>
      <t xml:space="preserve">(1) Operator Experience/Program Readiness - 175 points max </t>
    </r>
    <r>
      <rPr>
        <i/>
        <sz val="10"/>
        <color theme="1"/>
        <rFont val="Arial"/>
        <family val="2"/>
      </rPr>
      <t>(select one regarding Jurisdiction's experience operating or overseeing a code enforcement program; complete chart in application form)</t>
    </r>
  </si>
  <si>
    <t>(a) Have you submitted the Semi-Annual 1 (20 points)?</t>
  </si>
  <si>
    <t>(b) Have you submitted the Semi-Annual 2 (20 points)?</t>
  </si>
  <si>
    <t>(c) Have you submitted the Annual Program Income Report (30 points)?</t>
  </si>
  <si>
    <t>(4) Reporting - 70 points max</t>
  </si>
  <si>
    <r>
      <t>Total Points - 2</t>
    </r>
    <r>
      <rPr>
        <b/>
        <sz val="10"/>
        <color rgb="FF0000FF"/>
        <rFont val="Arial"/>
        <family val="2"/>
      </rPr>
      <t>00 points max</t>
    </r>
  </si>
  <si>
    <r>
      <t>(1) Timely Clearance of Special Conditions -</t>
    </r>
    <r>
      <rPr>
        <sz val="10"/>
        <color theme="1"/>
        <rFont val="Arial"/>
        <family val="2"/>
      </rPr>
      <t xml:space="preserve"> </t>
    </r>
    <r>
      <rPr>
        <i/>
        <sz val="10"/>
        <color theme="1"/>
        <rFont val="Arial"/>
        <family val="2"/>
      </rPr>
      <t xml:space="preserve">(no longer required - HCD changed Special Conditions to General Conditions, </t>
    </r>
    <r>
      <rPr>
        <b/>
        <i/>
        <sz val="10"/>
        <color theme="1"/>
        <rFont val="Arial"/>
        <family val="2"/>
      </rPr>
      <t>each applicants will receive full 60 points</t>
    </r>
    <r>
      <rPr>
        <i/>
        <sz val="10"/>
        <color theme="1"/>
        <rFont val="Arial"/>
        <family val="2"/>
      </rPr>
      <t>)</t>
    </r>
  </si>
  <si>
    <r>
      <t xml:space="preserve">(2) Program Operator Status - 75 points max </t>
    </r>
    <r>
      <rPr>
        <i/>
        <sz val="10"/>
        <color theme="1"/>
        <rFont val="Arial"/>
        <family val="2"/>
      </rPr>
      <t>(select one)</t>
    </r>
  </si>
  <si>
    <t>PIHNC Experience</t>
  </si>
  <si>
    <t>PIHNC Engineer Design-Plans</t>
  </si>
  <si>
    <t>PI Engineer Design-Plans</t>
  </si>
  <si>
    <t>PI Engineer Costs</t>
  </si>
  <si>
    <t>PI Engineer Timeline</t>
  </si>
  <si>
    <t>PI Funding #1, #2</t>
  </si>
  <si>
    <t>PI Site Control</t>
  </si>
  <si>
    <t>PIHNC Engineer Costs</t>
  </si>
  <si>
    <t>PIHNC Engineer Timeline</t>
  </si>
  <si>
    <t>PIHNC Funding #1, #2</t>
  </si>
  <si>
    <t>PIHNC Site Control</t>
  </si>
  <si>
    <t>PI Responsibility Chart</t>
  </si>
  <si>
    <t>PI Semi Annual 1</t>
  </si>
  <si>
    <t>PI Semi Annual 2</t>
  </si>
  <si>
    <t>PIHNC Responsibility Chart</t>
  </si>
  <si>
    <t>PIHNC Semi Annual 1</t>
  </si>
  <si>
    <t>PIHNC Semi Annual 2</t>
  </si>
  <si>
    <t>PIHNC Annual Program Inc</t>
  </si>
  <si>
    <t>PI Annual Program Inc</t>
  </si>
  <si>
    <t>PF Engineer Design-Plans</t>
  </si>
  <si>
    <t>PF Engineer Costs</t>
  </si>
  <si>
    <t>PF Engineer Timeline</t>
  </si>
  <si>
    <t>PF Funding #1, #2</t>
  </si>
  <si>
    <t>PF Site Control</t>
  </si>
  <si>
    <t>PF Responsibility Chart</t>
  </si>
  <si>
    <t>PF Semi Annual 1</t>
  </si>
  <si>
    <t>PF Semi Annual 2</t>
  </si>
  <si>
    <t>PF Annual Program Income</t>
  </si>
  <si>
    <t>MFH-A Experience</t>
  </si>
  <si>
    <t>MFH-A Funding #1, #2</t>
  </si>
  <si>
    <t>MFH-A Site Control</t>
  </si>
  <si>
    <t>MFH-A Responsibility Chart</t>
  </si>
  <si>
    <t>MFH-A Semi Annual 1</t>
  </si>
  <si>
    <t>MFH-A Semi Annual 2</t>
  </si>
  <si>
    <t>MFH-A Annual Program Inc</t>
  </si>
  <si>
    <t>MFH-R Funding #1, #2</t>
  </si>
  <si>
    <t>MFH-R Site Control</t>
  </si>
  <si>
    <t>MFH-R Responsibility Chart</t>
  </si>
  <si>
    <t>MFH-R Semi Annual 1</t>
  </si>
  <si>
    <t>MFH-R Semi Annual 2</t>
  </si>
  <si>
    <t>MFH-R Annual Program Inc</t>
  </si>
  <si>
    <t>MFH-AR  Experience</t>
  </si>
  <si>
    <t>MFH-AR Funding #1, #2</t>
  </si>
  <si>
    <t>MFH-AR Site Control</t>
  </si>
  <si>
    <t>MFH-AR Responsibility Chart</t>
  </si>
  <si>
    <t>MFH-AR Semi Annual 1</t>
  </si>
  <si>
    <t>MFH-AR Semi Annual 2</t>
  </si>
  <si>
    <t>MFH-AR Annual Program Inc</t>
  </si>
  <si>
    <t>HA Pre-Screened Wait List</t>
  </si>
  <si>
    <t>HA Responsibility Chart</t>
  </si>
  <si>
    <t>HA Semi Annual 1</t>
  </si>
  <si>
    <t>HA Semi Annual 2</t>
  </si>
  <si>
    <t>HA Annual Program Inc</t>
  </si>
  <si>
    <t>HR Responsibility Chart</t>
  </si>
  <si>
    <t>HR Semi Annual 1</t>
  </si>
  <si>
    <t>HR Semi Annual 2</t>
  </si>
  <si>
    <t>HR Annual Program Inc</t>
  </si>
  <si>
    <t>HR Operator Exp</t>
  </si>
  <si>
    <t>PSC Activity Implementation</t>
  </si>
  <si>
    <t>PSC Responsibility Chart</t>
  </si>
  <si>
    <t>PSC Semi Annual 1</t>
  </si>
  <si>
    <t>PSC Semi Annual 2</t>
  </si>
  <si>
    <t>PSC Annual Program Inc</t>
  </si>
  <si>
    <t>EFBA Operator</t>
  </si>
  <si>
    <t>EFBA Responsibility Chart</t>
  </si>
  <si>
    <t>EFBA Semi Annual 1</t>
  </si>
  <si>
    <t>EFBA Semi Annual 2</t>
  </si>
  <si>
    <t>EFBA Annual Program Inc</t>
  </si>
  <si>
    <t>(d) Submit certificates of training that substantiate ED financial expertise or CDBG specialization.</t>
  </si>
  <si>
    <r>
      <t xml:space="preserve">(1) Program Description - 25 points max </t>
    </r>
    <r>
      <rPr>
        <i/>
        <sz val="10"/>
        <color theme="1"/>
        <rFont val="Arial"/>
        <family val="2"/>
      </rPr>
      <t>(must submit all docs below)</t>
    </r>
  </si>
  <si>
    <t>(a) Submit a program organization chart and activity flow chart identifying the program operators and all individuals responsible for the work performed under this activity.</t>
  </si>
  <si>
    <t>EFBA Program Chart</t>
  </si>
  <si>
    <t>(c) Submit a narrative description of how the proposed design, organization and structure will effectively and efficiently carry out and achieve the stated goals of the need for this activity.</t>
  </si>
  <si>
    <t>EFBA Narrative</t>
  </si>
  <si>
    <t>EFBA App Form</t>
  </si>
  <si>
    <t>The Applicant must provide the procurement status of the program operator and a copy of the subrecipient agreement or Request for Proposal (RFP) used by the grantee to procure the program operator and/or consultants for this activity.  In the case where the Applicant uses an RFP procurement process, the Applicant must provide the method of evaluation and selection for the program operator and/or or consultants.</t>
  </si>
  <si>
    <t>(a) Submit complete resumes that demonstrate capability or experience to administer CDBG funds</t>
  </si>
  <si>
    <t>(b) Submit complete duty statements that demonstrate capability or experience to administer CDBG funds.</t>
  </si>
  <si>
    <t>(c) Submit a Responsibility Chart showing internal controls, management oversight and which staff will be working on CDBG activities (describing their specific CDBG responsibilities).</t>
  </si>
  <si>
    <t>EFBA Grant Admin Resume</t>
  </si>
  <si>
    <t>EFBA Grant Admin Duty Statement</t>
  </si>
  <si>
    <r>
      <t>(2) In-House Organizational Capacity for General Administration and Oversight of CDBG Funded Activities - 40 points</t>
    </r>
    <r>
      <rPr>
        <i/>
        <sz val="10"/>
        <color rgb="FFFF0000"/>
        <rFont val="Arial"/>
        <family val="2"/>
      </rPr>
      <t/>
    </r>
  </si>
  <si>
    <t>PSC Grant Admin Resume</t>
  </si>
  <si>
    <t>PS Grant Admin Resume</t>
  </si>
  <si>
    <t>PI Grant Admin Resume</t>
  </si>
  <si>
    <t>PIHNC Grant Admin Resume</t>
  </si>
  <si>
    <t>PF Grant Admin Resume</t>
  </si>
  <si>
    <t>MFH-A Grant Admin Resume</t>
  </si>
  <si>
    <t>MFH-A Grant Admin Duty Statement</t>
  </si>
  <si>
    <t>MFH-R Grant Admin Resume</t>
  </si>
  <si>
    <t>MFH-R Grant Admin Duty Statement</t>
  </si>
  <si>
    <t>MFH-AR Grant Admin Resume</t>
  </si>
  <si>
    <t>MFH-AR Grant Admin Duty Statement</t>
  </si>
  <si>
    <t>HA Grant Admin Resume</t>
  </si>
  <si>
    <t>HA Grant Admin Duty Statement</t>
  </si>
  <si>
    <t>HR Grant Admin Resume</t>
  </si>
  <si>
    <t>HR Grant Admin Duty Statement</t>
  </si>
  <si>
    <t>(a) Submit a program organization chart and activity flow chart identifying the program operators and all individuals responsible for the work performed under this activity. if proposing a combination (TA &amp; FA) activity, submit a combined Program Organization Chart and Activity Flow Chart showing how activities are structured and organized by the applicant.</t>
  </si>
  <si>
    <t>(b) Submit the Business Assistance Task Matrix Form in the application to indicate who (city/county staff or program operator) will be responsible for performing the specific tasks indicated on the matrix form.  The Applicant has the option to add additional tasks to the matrix as deemed appropriate to the Applicant’s Business Assistance activity.  The Applicant should place an “X” next to each appropriate Task item in the column designated Program Operator and/or City/County.  This will identify whether the Program Operator or the City/County will be responsible for task on the matrix below.  In some cases, if the task is shared by both the Program Operator and the City/County, then each should be marked with an “X.</t>
  </si>
  <si>
    <t>Homeownership Assistance (HA)</t>
  </si>
  <si>
    <t>Homeownership Rehabilitation (HR) 1-4 units</t>
  </si>
  <si>
    <t>Public Facilities (PF)</t>
  </si>
  <si>
    <t>Public Services - Code Enforcement Program (PSC)</t>
  </si>
  <si>
    <t>EF Business Assistance (BA) Loan Program</t>
  </si>
  <si>
    <r>
      <t xml:space="preserve">(1) Activity-Specific Operator Experience - 200 points max </t>
    </r>
    <r>
      <rPr>
        <i/>
        <sz val="10"/>
        <color theme="1"/>
        <rFont val="Arial"/>
        <family val="2"/>
      </rPr>
      <t>(select one regarding similar projects Jurisdiction has completed and/or had oversight of)</t>
    </r>
    <r>
      <rPr>
        <b/>
        <sz val="10"/>
        <color theme="1"/>
        <rFont val="Arial"/>
        <family val="2"/>
      </rPr>
      <t>:</t>
    </r>
  </si>
  <si>
    <t>Documentation of Applicants experience in public facilities, non-housing related construction or rehab and/or MFH projects. Include first page of grant agreements, first page of development agreements with developer or property owner, grant closeout letters from CDBG or HOME.</t>
  </si>
  <si>
    <t>1.</t>
  </si>
  <si>
    <t>2.</t>
  </si>
  <si>
    <t>3.</t>
  </si>
  <si>
    <t>4.</t>
  </si>
  <si>
    <r>
      <rPr>
        <b/>
        <i/>
        <u/>
        <sz val="10"/>
        <color rgb="FFFF0000"/>
        <rFont val="Arial"/>
        <family val="2"/>
      </rPr>
      <t>NOTE:</t>
    </r>
    <r>
      <rPr>
        <b/>
        <i/>
        <sz val="10"/>
        <color rgb="FFFF0000"/>
        <rFont val="Arial"/>
        <family val="2"/>
      </rPr>
      <t xml:space="preserve"> To receive points for this subcategory attach recorded Notice(s) of Completion along with contract numbers below for completed projects.</t>
    </r>
  </si>
  <si>
    <t>PIHNC Completion #1, #2</t>
  </si>
  <si>
    <t>PI Completion #1, #2</t>
  </si>
  <si>
    <t>PF Completion #1, #2</t>
  </si>
  <si>
    <t>Recorded Notice(s) of Completion for each Project Contract Number listed above</t>
  </si>
  <si>
    <t>Readiness §7078(d)(1)(B) - 300 Points Max</t>
  </si>
  <si>
    <t>Approved or draft of guidelines; no resolution - 50 points</t>
  </si>
  <si>
    <t>Adopted guidelines with resolution or other acceptable proof - 100 points</t>
  </si>
  <si>
    <t>No guidelines - 0 points</t>
  </si>
  <si>
    <t>Continuation of existing HR Program active during the last fiscal year - 150 points</t>
  </si>
  <si>
    <t>HA Program Reso</t>
  </si>
  <si>
    <t>HR Program Reso</t>
  </si>
  <si>
    <t>Active HR in last 4 years but not the last 12 months - 100 points</t>
  </si>
  <si>
    <t>Active HA in last 4 years but not the last 12 months - 100 points</t>
  </si>
  <si>
    <t>No active housing program - 0 points</t>
  </si>
  <si>
    <r>
      <t xml:space="preserve">(2) HA Program Guidelines and Resolution - 100 points max </t>
    </r>
    <r>
      <rPr>
        <i/>
        <sz val="10"/>
        <color theme="1"/>
        <rFont val="Arial"/>
        <family val="2"/>
      </rPr>
      <t>(select one):</t>
    </r>
  </si>
  <si>
    <r>
      <t xml:space="preserve">(2) HR Program Guidelines and Resolution - 100 points max </t>
    </r>
    <r>
      <rPr>
        <i/>
        <sz val="10"/>
        <color theme="1"/>
        <rFont val="Arial"/>
        <family val="2"/>
      </rPr>
      <t>(select one):</t>
    </r>
  </si>
  <si>
    <t>(a) Have you attached Engineer’s Preliminary Design &amp; Plans (50 points max)?</t>
  </si>
  <si>
    <t>(b) Have you attached Engineer’s Cost Estimate (25 points max)?</t>
  </si>
  <si>
    <t>(c) Have you attached Engineer’s Timeline (25 points max)?</t>
  </si>
  <si>
    <t>Applicant does not have approved contracts and/or agreements and will be procuring services for this activity - 25 points</t>
  </si>
  <si>
    <t>EFBA Resumes &amp; Certificates</t>
  </si>
  <si>
    <t>EFBA Experience</t>
  </si>
  <si>
    <t>(3) Program Operator Qualifications that includes the following - 200 points max</t>
  </si>
  <si>
    <t>(a) Have you submitted complete duty statements of all individuals performing work under the activity? (75 points)</t>
  </si>
  <si>
    <t>(b) Have you submitted complete resumes of all individuals performing work under the activity that includes relevant experience, education, certificates and special finance and microenterprise training? (75 points)</t>
  </si>
  <si>
    <t>(c) Have you submitted documentation showing experience including evaluation of past grant ED performance? (50 points)</t>
  </si>
  <si>
    <t>(3) Activity-Specific Program Operator Qualifications that includes the following - 200 points max</t>
  </si>
  <si>
    <t>(a) Have you submitted the Semi-Annual 1? (20 points)</t>
  </si>
  <si>
    <t>(b) Have you submitted the Semi-Annual 2? (20 points)</t>
  </si>
  <si>
    <t>(c) Have you submitted the Annual Program Income Report? (30 points)</t>
  </si>
  <si>
    <t>(a) Have you submitted complete duty statements of all job positions for each individual performing work? (75 points)</t>
  </si>
  <si>
    <t>(a) Submit complete resumes that demonstrate capability or experience to administer CDBG funds.</t>
  </si>
  <si>
    <t>Capacity §7078(d)(1)(C) - 200 Points Max</t>
  </si>
  <si>
    <r>
      <t xml:space="preserve">Multi-Family Housing (MFH) - Acquisition, Rehab or Acquisition/Rehab </t>
    </r>
    <r>
      <rPr>
        <i/>
        <sz val="12"/>
        <rFont val="Arial"/>
        <family val="2"/>
      </rPr>
      <t>Self Score §7078(d)(2)</t>
    </r>
  </si>
  <si>
    <t>Readiness §7078(d)(2)(B) - 300 Points Max</t>
  </si>
  <si>
    <t>Capacity §7078(d)(2)(C) - 200 Points Max</t>
  </si>
  <si>
    <r>
      <t xml:space="preserve">Public Facilities (PF) </t>
    </r>
    <r>
      <rPr>
        <i/>
        <sz val="12"/>
        <rFont val="Arial"/>
        <family val="2"/>
      </rPr>
      <t>Self Score §7078(d)(3)</t>
    </r>
  </si>
  <si>
    <t>Readiness §7078(d)(3)(B) - 300 Points Max</t>
  </si>
  <si>
    <t>Capacity §7078(d)(3)(C) - 200 Points Max</t>
  </si>
  <si>
    <r>
      <t xml:space="preserve">Public Improvements (PI) &amp; Public Improvements In Support of Housing New Construction (PIHNC) </t>
    </r>
    <r>
      <rPr>
        <i/>
        <sz val="13"/>
        <rFont val="Arial"/>
        <family val="2"/>
      </rPr>
      <t>Self Score §7078(d)(4)</t>
    </r>
  </si>
  <si>
    <t>Readiness §7078(d)(4)(B) - 300 Points Max</t>
  </si>
  <si>
    <t>Capacity §7078(d)(4)(C) - 200 Points Max</t>
  </si>
  <si>
    <r>
      <t xml:space="preserve">Public Services (PS) </t>
    </r>
    <r>
      <rPr>
        <i/>
        <sz val="12"/>
        <rFont val="Arial"/>
        <family val="2"/>
      </rPr>
      <t>Self Score §7078(d)(5)</t>
    </r>
  </si>
  <si>
    <t>Readiness §7078(d)(5)(B) - 300 Points Max</t>
  </si>
  <si>
    <t>Capacity §7078(d)(5)(C) - 200 Points Max</t>
  </si>
  <si>
    <r>
      <t xml:space="preserve">Enterprise Fund (EF) </t>
    </r>
    <r>
      <rPr>
        <i/>
        <sz val="12"/>
        <rFont val="Arial"/>
        <family val="2"/>
      </rPr>
      <t>Self Score §7078(d)(6)</t>
    </r>
  </si>
  <si>
    <t>Readiness §7078(d)(6)(B) - 300 Points Max</t>
  </si>
  <si>
    <t>Capacity §7078(d)(6)(C) - 200 Points Max</t>
  </si>
  <si>
    <r>
      <t xml:space="preserve">State Objectives </t>
    </r>
    <r>
      <rPr>
        <i/>
        <sz val="12"/>
        <rFont val="Arial"/>
        <family val="2"/>
      </rPr>
      <t>Self Score §7078(d)</t>
    </r>
  </si>
  <si>
    <t>Select a State Objective Criterion:</t>
  </si>
  <si>
    <t>Fair Housing - Access to Opportunity</t>
  </si>
  <si>
    <t>Disaster Resiliency Long-Term Planning</t>
  </si>
  <si>
    <t>Status</t>
  </si>
  <si>
    <t>Action</t>
  </si>
  <si>
    <r>
      <rPr>
        <b/>
        <sz val="10"/>
        <color theme="1"/>
        <rFont val="Arial"/>
        <family val="2"/>
      </rPr>
      <t>Safety Element for Climate Adaptation and Resiliency:</t>
    </r>
    <r>
      <rPr>
        <sz val="10"/>
        <color theme="1"/>
        <rFont val="Arial"/>
        <family val="2"/>
      </rPr>
      <t xml:space="preserve"> Post 2017 Amendment pursuant to Government Code 65302(g)(4).</t>
    </r>
  </si>
  <si>
    <t>Local Hazard Mitigation Update:</t>
  </si>
  <si>
    <r>
      <rPr>
        <b/>
        <sz val="10"/>
        <color theme="1"/>
        <rFont val="Arial"/>
        <family val="2"/>
      </rPr>
      <t>Information and Consultation:</t>
    </r>
    <r>
      <rPr>
        <sz val="10"/>
        <color theme="1"/>
        <rFont val="Arial"/>
        <family val="2"/>
      </rPr>
      <t xml:space="preserve"> Meetings, Workshops, surveys, etc.</t>
    </r>
  </si>
  <si>
    <r>
      <rPr>
        <b/>
        <sz val="10"/>
        <color theme="1"/>
        <rFont val="Arial"/>
        <family val="2"/>
      </rPr>
      <t>Committees:</t>
    </r>
    <r>
      <rPr>
        <sz val="10"/>
        <color theme="1"/>
        <rFont val="Arial"/>
        <family val="2"/>
      </rPr>
      <t xml:space="preserve"> Task Force or Other Advisory Committees.</t>
    </r>
  </si>
  <si>
    <r>
      <rPr>
        <b/>
        <sz val="10"/>
        <color theme="1"/>
        <rFont val="Arial"/>
        <family val="2"/>
      </rPr>
      <t>Focused Outreach:</t>
    </r>
    <r>
      <rPr>
        <sz val="10"/>
        <color theme="1"/>
        <rFont val="Arial"/>
        <family val="2"/>
      </rPr>
      <t xml:space="preserve"> Meetings, workshops, interviews that target vulnerable populations, such as, but not limited to elderly, people with disabilities, language barriers, without their own means of transportation.</t>
    </r>
  </si>
  <si>
    <t xml:space="preserve">FAIR HOUSING - ACCESS TO OPPORTUNITY </t>
  </si>
  <si>
    <t>Engage in efforts to combat NIMBYism.</t>
  </si>
  <si>
    <t>Ensure language is accessible (e.g., translation, interpretation and multi-lingual staff) in needed languages in materials and at meetings.</t>
  </si>
  <si>
    <t>Seeks or utilizes funding or supports strategies to facilitate leadership development (improving capacity to engage in local decision-making) in neighborhoods of concentrated poverty.</t>
  </si>
  <si>
    <t>Actively recruits residents from neighborhoods of concentrated poverty to serve or participate in boards, committees and other local government bodies.</t>
  </si>
  <si>
    <t>Trains staff, elected officials and appointees on issues of disparity, structural racism, and inequality.</t>
  </si>
  <si>
    <t>Meetings are conducted at suitable times, accessible to people with disabilities and public transit and with resources allocated for food, childcare, interpretation, and translation services.</t>
  </si>
  <si>
    <t xml:space="preserve">Actively seek a variety of funding opportunities for neighborhoods of concentrated poverty such as rehabilitation, parks, transit and active transportation. </t>
  </si>
  <si>
    <t>Develop a proactive code enforcement program  that targets areas of concentrated rehabilitation needs, results in repairs and mitigates potential cost, displacement and relocation impacts on residents.</t>
  </si>
  <si>
    <t>Dedicate or seek funding to prioritize basic infrastructure improvements (e.g., water, sewer) in disadvantaged communities while mitigating displacement and increased costs to vulnerable populations (e.g., seniors, persons with disabilities and farmworkers).</t>
  </si>
  <si>
    <t>Target acquisition and rehabilitation to vacant and blighted properties in neighborhoods of concentrated poverty.</t>
  </si>
  <si>
    <t>Propose Project in a high performing school area or census tract where total minorities are not overrepresented by more than 20 percentage points compared to the percentage of total minorities in the county.</t>
  </si>
  <si>
    <t>Collaborate with high performing school districts to promote a diversity of students and staff to serve lower income students.</t>
  </si>
  <si>
    <t xml:space="preserve">Affirmatively market or take other actions to promote use of housing choice vouchers in high opportunity areas.    </t>
  </si>
  <si>
    <t>Rezone higher density sites in areas of higher opportunity</t>
  </si>
  <si>
    <t>Utilize land use, zoning and development standards to address barriers to housing choices in high opportunity areas such as ADU ordinances, minimum lot sizes and transit availability.</t>
  </si>
  <si>
    <t>Target housing creation or mixed income strategies (e.g., funding, incentives, policies and programs, density bonuses, land banks, housing trust funds) and market opportunities in all parts of the community.</t>
  </si>
  <si>
    <t>DISASTER RESILIENCY LONG-TERM PLANNING</t>
  </si>
  <si>
    <t>1. Building Standards; Zoning and Site Planning</t>
  </si>
  <si>
    <t>2. Long Term Planning</t>
  </si>
  <si>
    <t>3. Community Engagement</t>
  </si>
  <si>
    <t xml:space="preserve">1. Outreach and Engagement </t>
  </si>
  <si>
    <r>
      <t xml:space="preserve">2. Prioritize and Diversify Investment </t>
    </r>
    <r>
      <rPr>
        <i/>
        <sz val="11"/>
        <color theme="1"/>
        <rFont val="Arial"/>
        <family val="2"/>
      </rPr>
      <t>(to transform racially and ethnically concentrated areas of poverty into areas of opportunity without displacement)</t>
    </r>
  </si>
  <si>
    <t>3. Encourage Housing Choices in Higher Opportunity Neighborhoods</t>
  </si>
  <si>
    <r>
      <t>(1) Timely Clearance of Special Conditions -</t>
    </r>
    <r>
      <rPr>
        <sz val="10"/>
        <color theme="1"/>
        <rFont val="Arial"/>
        <family val="2"/>
      </rPr>
      <t xml:space="preserve"> </t>
    </r>
    <r>
      <rPr>
        <i/>
        <sz val="10"/>
        <color theme="1"/>
        <rFont val="Arial"/>
        <family val="2"/>
      </rPr>
      <t xml:space="preserve">(no longer required - HCD changed Special Conditions to General Conditions, </t>
    </r>
    <r>
      <rPr>
        <b/>
        <i/>
        <sz val="10"/>
        <color theme="1"/>
        <rFont val="Arial"/>
        <family val="2"/>
      </rPr>
      <t>each applicant will receive full 60 points</t>
    </r>
    <r>
      <rPr>
        <i/>
        <sz val="10"/>
        <color theme="1"/>
        <rFont val="Arial"/>
        <family val="2"/>
      </rPr>
      <t>)</t>
    </r>
  </si>
  <si>
    <r>
      <t xml:space="preserve">Documentation supporting Activity-Specific Operator Experience </t>
    </r>
    <r>
      <rPr>
        <i/>
        <sz val="10"/>
        <color rgb="FFFF0000"/>
        <rFont val="Arial"/>
        <family val="2"/>
      </rPr>
      <t>(must be recorded to receive points)</t>
    </r>
    <r>
      <rPr>
        <sz val="10"/>
        <color theme="1"/>
        <rFont val="Arial"/>
        <family val="2"/>
      </rPr>
      <t>:</t>
    </r>
  </si>
  <si>
    <t>If Yes, how many pre-screened applications submitted?</t>
  </si>
  <si>
    <t>Documentation of signed pre-screened applicantions</t>
  </si>
  <si>
    <t>Resolution adopting Homeownership Assistance Program Guidelines</t>
  </si>
  <si>
    <t>Resolution adopting Homeownership Rehabilitation Program Guidelines</t>
  </si>
  <si>
    <t>Recorded documentation of Homeownership Rehabilitation Program experience</t>
  </si>
  <si>
    <t>Recorded documentation of Homeownership Assistance Program experience</t>
  </si>
  <si>
    <r>
      <t xml:space="preserve">(3) Is there a waiting list of </t>
    </r>
    <r>
      <rPr>
        <b/>
        <i/>
        <u/>
        <sz val="10"/>
        <color theme="1"/>
        <rFont val="Arial"/>
        <family val="2"/>
      </rPr>
      <t>Pre-Screened</t>
    </r>
    <r>
      <rPr>
        <b/>
        <sz val="10"/>
        <color theme="1"/>
        <rFont val="Arial"/>
        <family val="2"/>
      </rPr>
      <t xml:space="preserve"> Applicants - 50 points max  </t>
    </r>
    <r>
      <rPr>
        <i/>
        <sz val="10"/>
        <color theme="1"/>
        <rFont val="Arial"/>
        <family val="2"/>
      </rPr>
      <t xml:space="preserve">(submit up to 5 most recent signed, pre-screened applications </t>
    </r>
    <r>
      <rPr>
        <b/>
        <i/>
        <sz val="10"/>
        <color rgb="FFFF0000"/>
        <rFont val="Arial"/>
        <family val="2"/>
      </rPr>
      <t xml:space="preserve">with Social Security Number and personal information redacted; </t>
    </r>
    <r>
      <rPr>
        <b/>
        <i/>
        <sz val="10"/>
        <rFont val="Arial"/>
        <family val="2"/>
      </rPr>
      <t>each application = 10 points</t>
    </r>
    <r>
      <rPr>
        <i/>
        <sz val="10"/>
        <color theme="1"/>
        <rFont val="Arial"/>
        <family val="2"/>
      </rPr>
      <t>)</t>
    </r>
  </si>
  <si>
    <r>
      <t xml:space="preserve">(3) Is there a waiting list of </t>
    </r>
    <r>
      <rPr>
        <b/>
        <i/>
        <u/>
        <sz val="10"/>
        <color theme="1"/>
        <rFont val="Arial"/>
        <family val="2"/>
      </rPr>
      <t>Pre-Screened</t>
    </r>
    <r>
      <rPr>
        <b/>
        <sz val="10"/>
        <color theme="1"/>
        <rFont val="Arial"/>
        <family val="2"/>
      </rPr>
      <t xml:space="preserve"> Applicants - 50 points max </t>
    </r>
    <r>
      <rPr>
        <i/>
        <sz val="10"/>
        <color theme="1"/>
        <rFont val="Arial"/>
        <family val="2"/>
      </rPr>
      <t xml:space="preserve">(submit up to 5 most recent signed, pre-screened applications </t>
    </r>
    <r>
      <rPr>
        <b/>
        <i/>
        <sz val="10"/>
        <color rgb="FFFF0000"/>
        <rFont val="Arial"/>
        <family val="2"/>
      </rPr>
      <t xml:space="preserve">with Social Security Number and personal information redacted; </t>
    </r>
    <r>
      <rPr>
        <b/>
        <i/>
        <sz val="10"/>
        <rFont val="Arial"/>
        <family val="2"/>
      </rPr>
      <t>each application = 10 points</t>
    </r>
    <r>
      <rPr>
        <i/>
        <sz val="10"/>
        <color theme="1"/>
        <rFont val="Arial"/>
        <family val="2"/>
      </rPr>
      <t>)</t>
    </r>
  </si>
  <si>
    <r>
      <t xml:space="preserve">(3) Do you have Site Control? - 25 points  </t>
    </r>
    <r>
      <rPr>
        <i/>
        <sz val="10"/>
        <color theme="1"/>
        <rFont val="Arial"/>
        <family val="2"/>
      </rPr>
      <t>(if yes, provide documentation of ownership, signed option to purchase, signed leasehold interest, grant deed)</t>
    </r>
  </si>
  <si>
    <r>
      <t xml:space="preserve">State Objectives §7078(d)(2)(D) </t>
    </r>
    <r>
      <rPr>
        <i/>
        <sz val="11"/>
        <rFont val="Arial"/>
        <family val="2"/>
      </rPr>
      <t>(from State Objectives worksheet)</t>
    </r>
  </si>
  <si>
    <r>
      <t xml:space="preserve">Total Points - </t>
    </r>
    <r>
      <rPr>
        <b/>
        <sz val="10"/>
        <color rgb="FF0000FF"/>
        <rFont val="Arial"/>
        <family val="2"/>
      </rPr>
      <t>100 points max</t>
    </r>
  </si>
  <si>
    <r>
      <t xml:space="preserve">Total Points - </t>
    </r>
    <r>
      <rPr>
        <b/>
        <sz val="10"/>
        <color rgb="FF0000FF"/>
        <rFont val="Arial"/>
        <family val="2"/>
      </rPr>
      <t>200 points max</t>
    </r>
  </si>
  <si>
    <r>
      <t xml:space="preserve">State Objectives §7078(d)(1)(D) </t>
    </r>
    <r>
      <rPr>
        <i/>
        <sz val="11"/>
        <rFont val="Arial"/>
        <family val="2"/>
      </rPr>
      <t>(from State Objectives worksheet)</t>
    </r>
  </si>
  <si>
    <r>
      <t xml:space="preserve">State Objectives §7078(d)(3)(D) </t>
    </r>
    <r>
      <rPr>
        <i/>
        <sz val="11"/>
        <rFont val="Arial"/>
        <family val="2"/>
      </rPr>
      <t>(from State Objectives worksheet)</t>
    </r>
  </si>
  <si>
    <r>
      <t>Total Points -</t>
    </r>
    <r>
      <rPr>
        <b/>
        <sz val="10"/>
        <color rgb="FF0000FF"/>
        <rFont val="Arial"/>
        <family val="2"/>
      </rPr>
      <t xml:space="preserve"> 200 points max</t>
    </r>
  </si>
  <si>
    <r>
      <t xml:space="preserve">State Objectives §7078(d)(4)(D) </t>
    </r>
    <r>
      <rPr>
        <i/>
        <sz val="11"/>
        <rFont val="Arial"/>
        <family val="2"/>
      </rPr>
      <t>(from State Objectives worksheet)</t>
    </r>
  </si>
  <si>
    <r>
      <t xml:space="preserve">State Objectives §7078(d)(5)(D) </t>
    </r>
    <r>
      <rPr>
        <i/>
        <sz val="11"/>
        <rFont val="Arial"/>
        <family val="2"/>
      </rPr>
      <t>(from State Objectives worksheet)</t>
    </r>
  </si>
  <si>
    <r>
      <t xml:space="preserve">State Objectives §7078(d)(6)(D) </t>
    </r>
    <r>
      <rPr>
        <i/>
        <sz val="11"/>
        <rFont val="Arial"/>
        <family val="2"/>
      </rPr>
      <t>(from State Objectives worksheet)</t>
    </r>
  </si>
  <si>
    <t>Completion Date
(Completed)</t>
  </si>
  <si>
    <t>Anticipated Completion Date
(Pending)</t>
  </si>
  <si>
    <t>Proposed Start Date
(Committed)</t>
  </si>
  <si>
    <t>1. Building Standards; Zoning &amp; Site Planning status total</t>
  </si>
  <si>
    <t>2. Long Term Planning status total</t>
  </si>
  <si>
    <t>3. Community Engagement status total</t>
  </si>
  <si>
    <t>1. Outreach and Engagement status total</t>
  </si>
  <si>
    <t>2. Prioritize and Diversify Investment status total</t>
  </si>
  <si>
    <t>3. Encourage Hsng Choices in Higher Opp. Neighborhoods status total</t>
  </si>
  <si>
    <t xml:space="preserve"> Fair Housing - Access to Opportunity all categories status totals</t>
  </si>
  <si>
    <t>Disaster Resiliency Long-Term Planning all categories status totals</t>
  </si>
  <si>
    <r>
      <t>c. Committed</t>
    </r>
    <r>
      <rPr>
        <sz val="10"/>
        <color theme="1"/>
        <rFont val="Arial"/>
        <family val="2"/>
      </rPr>
      <t xml:space="preserve"> status of at least one action in each of the 3 categories - </t>
    </r>
    <r>
      <rPr>
        <b/>
        <sz val="10"/>
        <color theme="1"/>
        <rFont val="Arial"/>
        <family val="2"/>
      </rPr>
      <t>10 points</t>
    </r>
  </si>
  <si>
    <r>
      <t xml:space="preserve">If a, b or c is Yes, # of excess </t>
    </r>
    <r>
      <rPr>
        <b/>
        <sz val="10"/>
        <color theme="1"/>
        <rFont val="Arial"/>
        <family val="2"/>
      </rPr>
      <t>completed</t>
    </r>
    <r>
      <rPr>
        <sz val="10"/>
        <color theme="1"/>
        <rFont val="Arial"/>
        <family val="2"/>
      </rPr>
      <t xml:space="preserve"> actions - </t>
    </r>
    <r>
      <rPr>
        <b/>
        <sz val="10"/>
        <color theme="1"/>
        <rFont val="Arial"/>
        <family val="2"/>
      </rPr>
      <t>5 points each (max 20 pnts)</t>
    </r>
  </si>
  <si>
    <r>
      <t xml:space="preserve">If a, b or c is Yes, # of excess </t>
    </r>
    <r>
      <rPr>
        <b/>
        <sz val="10"/>
        <color theme="1"/>
        <rFont val="Arial"/>
        <family val="2"/>
      </rPr>
      <t>pending</t>
    </r>
    <r>
      <rPr>
        <sz val="10"/>
        <color theme="1"/>
        <rFont val="Arial"/>
        <family val="2"/>
      </rPr>
      <t xml:space="preserve"> actions - </t>
    </r>
    <r>
      <rPr>
        <b/>
        <sz val="10"/>
        <color theme="1"/>
        <rFont val="Arial"/>
        <family val="2"/>
      </rPr>
      <t>5 points each (max 20 pnts)</t>
    </r>
  </si>
  <si>
    <r>
      <t xml:space="preserve">If a, b or c is Yes, # of excess </t>
    </r>
    <r>
      <rPr>
        <b/>
        <sz val="10"/>
        <color theme="1"/>
        <rFont val="Arial"/>
        <family val="2"/>
      </rPr>
      <t>committed</t>
    </r>
    <r>
      <rPr>
        <sz val="10"/>
        <color theme="1"/>
        <rFont val="Arial"/>
        <family val="2"/>
      </rPr>
      <t xml:space="preserve"> actions - </t>
    </r>
    <r>
      <rPr>
        <b/>
        <sz val="10"/>
        <color theme="1"/>
        <rFont val="Arial"/>
        <family val="2"/>
      </rPr>
      <t>5 points each (max 20 pnts)</t>
    </r>
  </si>
  <si>
    <r>
      <t>a. Completed</t>
    </r>
    <r>
      <rPr>
        <sz val="10"/>
        <color theme="1"/>
        <rFont val="Arial"/>
        <family val="2"/>
      </rPr>
      <t xml:space="preserve"> status of at least one action in each of the 3 categories - </t>
    </r>
    <r>
      <rPr>
        <b/>
        <sz val="10"/>
        <color theme="1"/>
        <rFont val="Arial"/>
        <family val="2"/>
      </rPr>
      <t>40 points</t>
    </r>
  </si>
  <si>
    <r>
      <t>b. Pending</t>
    </r>
    <r>
      <rPr>
        <sz val="10"/>
        <color theme="1"/>
        <rFont val="Arial"/>
        <family val="2"/>
      </rPr>
      <t xml:space="preserve"> status of at least one action in each of the 3 categories - </t>
    </r>
    <r>
      <rPr>
        <b/>
        <sz val="10"/>
        <color theme="1"/>
        <rFont val="Arial"/>
        <family val="2"/>
      </rPr>
      <t>30 points</t>
    </r>
  </si>
  <si>
    <r>
      <t xml:space="preserve">(4) Do you have Site Control of Land or Project? - 25 points  </t>
    </r>
    <r>
      <rPr>
        <i/>
        <sz val="10"/>
        <color theme="1"/>
        <rFont val="Arial"/>
        <family val="2"/>
      </rPr>
      <t>(if yes, provide documentation of ownership, signed option to purchase, signed leasehold interest, grant deed)</t>
    </r>
  </si>
  <si>
    <t>PF Severity</t>
  </si>
  <si>
    <t>Documentation (as noted above) must be specific to the location of the facility</t>
  </si>
  <si>
    <t xml:space="preserve">A serious problem exists with or without the existence of the proposed facility; the facility in which to hold the service is not available to residents now, and the need represents a serious health and safety need - 125 points </t>
  </si>
  <si>
    <t>The proposed facility is available now, but located a distance away and difficult for Low-Mod persons to access. The problem is not a serious health and safety threat, but rather represents a significant community need - 100 points</t>
  </si>
  <si>
    <t xml:space="preserve">A serious problem exists with or without the existence of the proposed service; the service is not available to residents now, and the need represents a serious health and safety need - 125 points </t>
  </si>
  <si>
    <t>The proposed service is available now, but located a distance away and difficult for Low-Mod persons to access. The problem is not a serious health and safety threat, but rather represents a significant community need - 100 points</t>
  </si>
  <si>
    <t>The need is not well defined or documented; or the service exists now, but there is additional unmet demand for the service requiring an increase in services - 75 points</t>
  </si>
  <si>
    <t>The service does not have unmet demand and no increase in services is required; or a relatively low level health and safety issue - 50 points</t>
  </si>
  <si>
    <t>The service does not have unmet demand and no increase in services is required; or a relatively low level health and safety issue. However some of the services to be offered do not appear to be eligible Public Services. That is, multiple services are proposed, some of which are eligible and some are too vague to accurately gauge - 25 points.</t>
  </si>
  <si>
    <t>Documentation (as noted above) must be specific to the location of the services</t>
  </si>
  <si>
    <t>The need is not well defined or documented; or the facility exists now, but there is additional unmet demand for the facility requiring an increase in services - 75 points</t>
  </si>
  <si>
    <t>A relatively low level health and safety issue or a facility that now exists and offers a variety of services, for which no increase is required - 50 points</t>
  </si>
  <si>
    <t>A relatively low level health and safety issue or a facility that now exists and offers a variety of services, for which no increase is required. However some of the services to be offered do not appear to be eligible Public Services. That is, multiple services are proposed, some of which are eligible and some are too vague to accurately gauge - 25 points.</t>
  </si>
  <si>
    <t>PF Solution Extent</t>
  </si>
  <si>
    <t>Funding the Public Facility will full resolve the problem - 125 points</t>
  </si>
  <si>
    <r>
      <t xml:space="preserve">(i) Severity of the Problem - 125 points max </t>
    </r>
    <r>
      <rPr>
        <i/>
        <sz val="10"/>
        <color theme="1"/>
        <rFont val="Arial"/>
        <family val="2"/>
      </rPr>
      <t>(Identify the severity of the problem by making a selection below)</t>
    </r>
  </si>
  <si>
    <r>
      <t xml:space="preserve">(ii) Extent of Solution - 125 points max </t>
    </r>
    <r>
      <rPr>
        <i/>
        <sz val="10"/>
        <color theme="1"/>
        <rFont val="Arial"/>
        <family val="2"/>
      </rPr>
      <t>(Identify the extent of the solution by making a selection below)</t>
    </r>
  </si>
  <si>
    <t>(iii) 3rd Party Documentation - 50 points max  (Identify the quality of the third-documentation your providing by making a selection below)</t>
  </si>
  <si>
    <t>No documentation or very weak documentation submitted - 0 points</t>
  </si>
  <si>
    <t>Average documentation submitted - 25 points</t>
  </si>
  <si>
    <t>Strong documentation with quantifiable need and solution data is submitted - 50 points</t>
  </si>
  <si>
    <t>Funding the Public Facility will only partially resolve the problem - 100 points</t>
  </si>
  <si>
    <t>Funding the Public Facility will only solve a small portion of the problem - 75 points</t>
  </si>
  <si>
    <t>Funding the Public Service will full resolve the problem - 125 points</t>
  </si>
  <si>
    <t>Funding the Public Service will only partially resolve the problem - 100 points</t>
  </si>
  <si>
    <t>Funding the Public Service will only solve a small portion of the problem - 75 points</t>
  </si>
  <si>
    <t>Documentation does not give a clear answer as to how funding the Public Facility will help solve the problem - 50 points</t>
  </si>
  <si>
    <t>Documentation does not give a clear answer as to how funding the Public Service will help solve the problem - 50 points</t>
  </si>
  <si>
    <t>PSC Severity</t>
  </si>
  <si>
    <t>PSC Solution Extent</t>
  </si>
  <si>
    <t>Stated issue is lower on the health and safety scale, like drilling a new well or new construction of water/sewer system, with some local or no back-up documentation provided.  Or -- typical activities, such as repairing water and sewer system because of age but not required; or repaving streets or replacing sidewalks, or replacing drainage pipes due to deterioration.  CDBG funds may not be used for maintenance and repair of publicly owned streets,  ie., filling of potholes,  repairing of  cracks in sidewalks, etc.</t>
  </si>
  <si>
    <t>Strong Need and Strong Documentation as described below - 250 points</t>
  </si>
  <si>
    <t>Good Need and Good Documentation as described below - 200 points</t>
  </si>
  <si>
    <t>Average Need and Good Documentation; or Good Need and Average Documentation as described below - 150 points</t>
  </si>
  <si>
    <t>Average Need and Average Documentation as described below - 100 points</t>
  </si>
  <si>
    <t>Potential Problem With No Back-up Documentation; or Reconstruction/Maintenance of Existing Infrastructure as described below - 25 points</t>
  </si>
  <si>
    <t>Letters from third-party State/local regulatory agency fully documenting required action or non-compliance (i.e. Cease &amp; Desist Order or Boil Water Order) and confirming the health and safety issue. Letter must clearly show health problem exists (such as test results of drinking well contamination), and quantifiable data detailing threat and extent of solution.</t>
  </si>
  <si>
    <t>Letter from the appropriate agency supporting the action as necessary to relieve health and safety threat.  The threat is not as serious as a Boil Water or Cease &amp; Desist Order, and/or the extent of the solution is not as complete as the point category above.</t>
  </si>
  <si>
    <t>Documentation of existing problem (not from third party) is not given but is just stated in application.  The applicant states that a water system has contamination but does not document what the contamination is or how much of a health and safety threat it is.  Other examples: replacement/upgrade of water lines to provide adequate fire flow; water storage capacity issues also or sewage treatment capacity issues that are not critical; or ADA curb cuts needed for downtown.</t>
  </si>
  <si>
    <r>
      <t xml:space="preserve">(i) Severity of Need and Quality of Documentation - 250 points max </t>
    </r>
    <r>
      <rPr>
        <i/>
        <sz val="10"/>
        <color theme="1"/>
        <rFont val="Arial"/>
        <family val="2"/>
      </rPr>
      <t>(Identify the severity of need and the quality of documentation by making a selection below)</t>
    </r>
  </si>
  <si>
    <t>PI Need</t>
  </si>
  <si>
    <t>Documentation supporting severity of Need</t>
  </si>
  <si>
    <t>Need §7078(d)(4)(A)(1) - 250 Points Max</t>
  </si>
  <si>
    <t>Off-site improvements are eligible under this activity only if they are a condition of approval for the Housing Project they support, and such conditions are supported by official documentation, not just a letter of explanation. If such conditions of approval were not imposed, then the improvement must be eligible under a general PI activity. If HCD receives an application without proper conditions of approval documentation, the Project will be evaluated for threshold requirements, activity eligibility and meeting a National Objective. If it meets these requirements, it will be rated and ranked as a general PI activity, which typically requires Low/Mod area (LMA) benefit.</t>
  </si>
  <si>
    <r>
      <t xml:space="preserve">Total Points - </t>
    </r>
    <r>
      <rPr>
        <b/>
        <sz val="10"/>
        <color rgb="FF0000FF"/>
        <rFont val="Arial"/>
        <family val="2"/>
      </rPr>
      <t>250 points max</t>
    </r>
  </si>
  <si>
    <r>
      <t xml:space="preserve">State Objectives </t>
    </r>
    <r>
      <rPr>
        <i/>
        <sz val="12"/>
        <rFont val="Arial"/>
        <family val="2"/>
      </rPr>
      <t>(self score autopopulates into all activities/worksheets)</t>
    </r>
  </si>
  <si>
    <t>Approval Condition</t>
  </si>
  <si>
    <t>Need §7078(d)(4)(A)(1) - 150 Points Max</t>
  </si>
  <si>
    <r>
      <t>Total Points - 1</t>
    </r>
    <r>
      <rPr>
        <b/>
        <sz val="10"/>
        <color rgb="FF0000FF"/>
        <rFont val="Arial"/>
        <family val="2"/>
      </rPr>
      <t>50 points max</t>
    </r>
  </si>
  <si>
    <t>Public Services (PS) #1</t>
  </si>
  <si>
    <r>
      <t xml:space="preserve">(ii) Have the </t>
    </r>
    <r>
      <rPr>
        <b/>
        <u/>
        <sz val="10"/>
        <color theme="1"/>
        <rFont val="Arial"/>
        <family val="2"/>
      </rPr>
      <t>Conditions of Approval</t>
    </r>
    <r>
      <rPr>
        <b/>
        <sz val="10"/>
        <color theme="1"/>
        <rFont val="Arial"/>
        <family val="2"/>
      </rPr>
      <t xml:space="preserve"> required by the local Planning Dept. for construction of new housing units been met as described below - 150 points?</t>
    </r>
  </si>
  <si>
    <t>Tenant/Landlord Counseling (05K)</t>
  </si>
  <si>
    <t>Services for the Disabled (05B)</t>
  </si>
  <si>
    <t>Child Care Services (05L)</t>
  </si>
  <si>
    <t>Legal Services (05C)</t>
  </si>
  <si>
    <t>Health Services (05M)</t>
  </si>
  <si>
    <t>Abused &amp; Neglected Children (05N)</t>
  </si>
  <si>
    <t>Transportation Services (05E)</t>
  </si>
  <si>
    <t>Substance Abuse Services (05F)</t>
  </si>
  <si>
    <t>Employment Training (05H)</t>
  </si>
  <si>
    <t>Security Deposits (05T)</t>
  </si>
  <si>
    <t>Homeless/AIDS Programs (03T)</t>
  </si>
  <si>
    <t>Mental Health Services (05O)</t>
  </si>
  <si>
    <t>Screening for Lead (05P)</t>
  </si>
  <si>
    <t>Public Services (PS) #2</t>
  </si>
  <si>
    <t>EFFA Program Chart</t>
  </si>
  <si>
    <t>EFFA App Form</t>
  </si>
  <si>
    <t>EFFA Narrative</t>
  </si>
  <si>
    <t>EFFA Operator</t>
  </si>
  <si>
    <t>EFFA Resumes &amp; Certificates</t>
  </si>
  <si>
    <t>EFFA Experience</t>
  </si>
  <si>
    <t>EFFA Grant Admin Resume</t>
  </si>
  <si>
    <t>EFFA Grant Admin Duty Statement</t>
  </si>
  <si>
    <t>EFFA Responsibility Chart</t>
  </si>
  <si>
    <t>EFFA Semi Annual 1</t>
  </si>
  <si>
    <t>EFFA Semi Annual 2</t>
  </si>
  <si>
    <t>EFFA Annual Program Income</t>
  </si>
  <si>
    <t>EFTA Program Chart</t>
  </si>
  <si>
    <t>EFTA App Form</t>
  </si>
  <si>
    <t>EFTA Narrative</t>
  </si>
  <si>
    <t>EFTA Operator</t>
  </si>
  <si>
    <t>EFTA Resumes &amp; Certificates</t>
  </si>
  <si>
    <t>EFTA Experience</t>
  </si>
  <si>
    <t>EFTA Grant Admin Resume</t>
  </si>
  <si>
    <t>EFTA Grant Admin Duty Statement</t>
  </si>
  <si>
    <t>EFTA Responsibility Chart</t>
  </si>
  <si>
    <t>EFTA Semi Annual 1</t>
  </si>
  <si>
    <t>EFTA Semi Annual 2</t>
  </si>
  <si>
    <t>EFTA Annual Program Income</t>
  </si>
  <si>
    <t>PS1 Severity</t>
  </si>
  <si>
    <t>PS1 Solution Extent</t>
  </si>
  <si>
    <t>PS1 Site Control</t>
  </si>
  <si>
    <t>PS1 Grant Admin Resume</t>
  </si>
  <si>
    <t>PS1 Responsibility Chart</t>
  </si>
  <si>
    <t>PS1 Semi Annual 1</t>
  </si>
  <si>
    <t>PS1 Semi Annual 2</t>
  </si>
  <si>
    <t>PS1 Annual Program Inc</t>
  </si>
  <si>
    <t>PS2 Severity</t>
  </si>
  <si>
    <t>PS2 Solution Extent</t>
  </si>
  <si>
    <t>PS2 Site Control</t>
  </si>
  <si>
    <t>PS2 Grant Admin Duty</t>
  </si>
  <si>
    <t>PS2 Responsibility Chart</t>
  </si>
  <si>
    <t>PS2 Semi Annual 1</t>
  </si>
  <si>
    <t>PS2 Semi Annual 2</t>
  </si>
  <si>
    <t>PS2 Annual Program Inc</t>
  </si>
  <si>
    <t>PS1 Grant Admin Duty</t>
  </si>
  <si>
    <t>PSC Grant Admin Duty</t>
  </si>
  <si>
    <t>PF Grant Admin Duty</t>
  </si>
  <si>
    <t>PI Grant Admin Duty</t>
  </si>
  <si>
    <t>PIHNC Grant Admin Duty</t>
  </si>
  <si>
    <t>Conditions of Approval required by the local Planning Dept. for construction of new housing units</t>
  </si>
  <si>
    <t>EFBA Duty</t>
  </si>
  <si>
    <t>EFTA Duty</t>
  </si>
  <si>
    <t>EFFA Duty</t>
  </si>
  <si>
    <t>EF - Microenterprise Financial Assistance (FA)</t>
  </si>
  <si>
    <t>EF - Microenterprise Technical Assistance (TA)</t>
  </si>
  <si>
    <t>Briefly describe deliverable that documents the Action</t>
  </si>
  <si>
    <r>
      <rPr>
        <b/>
        <sz val="10"/>
        <color theme="1"/>
        <rFont val="Arial"/>
        <family val="2"/>
      </rPr>
      <t>If yes</t>
    </r>
    <r>
      <rPr>
        <sz val="10"/>
        <color theme="1"/>
        <rFont val="Arial"/>
        <family val="2"/>
      </rPr>
      <t>, are they signed and stamped by the Engineer?</t>
    </r>
  </si>
  <si>
    <r>
      <rPr>
        <b/>
        <sz val="10"/>
        <color theme="1"/>
        <rFont val="Arial"/>
        <family val="2"/>
      </rPr>
      <t>If yes</t>
    </r>
    <r>
      <rPr>
        <sz val="10"/>
        <color theme="1"/>
        <rFont val="Arial"/>
        <family val="2"/>
      </rPr>
      <t>, is it signed and stamped by the Engineer?</t>
    </r>
  </si>
  <si>
    <r>
      <rPr>
        <b/>
        <sz val="10"/>
        <color theme="1"/>
        <rFont val="Arial"/>
        <family val="2"/>
      </rPr>
      <t>If yes,</t>
    </r>
    <r>
      <rPr>
        <sz val="10"/>
        <color theme="1"/>
        <rFont val="Arial"/>
        <family val="2"/>
      </rPr>
      <t xml:space="preserve"> is it signed and stamped by the Engineer?</t>
    </r>
  </si>
  <si>
    <t>Battered and Abused Spouses (05G)</t>
  </si>
  <si>
    <t>Subsistence Payment (05Q)</t>
  </si>
  <si>
    <t>Crime Awareness (05I)</t>
  </si>
  <si>
    <t>Fair Housing (05J)</t>
  </si>
  <si>
    <t>Other Public Services (05)</t>
  </si>
  <si>
    <t>Senior Services (05A)</t>
  </si>
  <si>
    <t>Youth Service (05D)</t>
  </si>
  <si>
    <r>
      <rPr>
        <b/>
        <sz val="14"/>
        <color rgb="FF0000FF"/>
        <rFont val="Arial"/>
        <family val="2"/>
      </rPr>
      <t xml:space="preserve">Homeownership Assistance (HA) and Housing Rehabilitation (HR) </t>
    </r>
    <r>
      <rPr>
        <i/>
        <sz val="12"/>
        <rFont val="Arial"/>
        <family val="2"/>
      </rPr>
      <t>Self Score §7078(d)(1)</t>
    </r>
  </si>
  <si>
    <t>(a) CDBG-funded non-housing-related construction/rehabilitation projects within the last 3 program years ending June 30, prior to this NOFA. (Contract numbers must be provided below - 50 points per project up to 100 pts)</t>
  </si>
  <si>
    <t>(c) Federally-funded, other than CDBG, housing- or non-housing-related construction/rehabilitation projects within the last 3 program years ending June 30, prior to this NOFA. (Contract numbers must be provided below - 25 points per project, up to 100 points)</t>
  </si>
  <si>
    <t>(1) Experienced In-House Staff and Ready to Start - 100 points max</t>
  </si>
  <si>
    <t>(b) CDBG or HOME-funded housing-related construction/rehabilitation projects within the last 3 program years ending June 30, prior to this NOFA. (Contract numbers must be provided below - 25 points per project, up to 100 pts)</t>
  </si>
  <si>
    <t>A serious problem exists within the deteriorated or deteriorating service area and the need represents a serious health and safety risk - 150 points</t>
  </si>
  <si>
    <t>The problem is not a serious health and safety threat, but rather represents a significant community need - 125 points</t>
  </si>
  <si>
    <t>The need is not well defined or documented; or the service exists now, but there is additional unmet demand for the service requiring an increase in services - 100 points.</t>
  </si>
  <si>
    <t>The service does not have unmet demand and no increase in services is required; or a relatively low level health and safety issue; or an existing service exists, for which no increase is required - 50 points</t>
  </si>
  <si>
    <t>Funding the Code Enforcement Program will fully resolve the problem - 150 points</t>
  </si>
  <si>
    <t>Funding the Code Enforcement Program will only partially resolve the problem - 125 points</t>
  </si>
  <si>
    <t>Funding the Code Enforcement Program will only solve a small portion of the problem - 100 points</t>
  </si>
  <si>
    <t>Documentation does not give a clear answer as to how funding the Code Enforcement Program will help solve the problem - 50 points</t>
  </si>
  <si>
    <t>Continuation of Existing Code Enforcement Program, active during the last fiscal year - 175 points</t>
  </si>
  <si>
    <t>Active Code Enforcement Program in last 4 years but not the last 12 months - 125 points</t>
  </si>
  <si>
    <t>No active or previous Code Enforcement Program - 0 points</t>
  </si>
  <si>
    <t>Need §7078(d)(6)(A)(1) - 250 Points Max</t>
  </si>
  <si>
    <r>
      <t xml:space="preserve">(a) Understanding of Market Conditions and Opportunities by Market Segment - </t>
    </r>
    <r>
      <rPr>
        <b/>
        <sz val="10"/>
        <color theme="1"/>
        <rFont val="Arial"/>
        <family val="2"/>
      </rPr>
      <t>75 points max</t>
    </r>
  </si>
  <si>
    <t>EFBA Local Businesses</t>
  </si>
  <si>
    <t>List of Businesses surveyed</t>
  </si>
  <si>
    <r>
      <rPr>
        <sz val="10"/>
        <rFont val="Arial"/>
        <family val="2"/>
      </rPr>
      <t xml:space="preserve">• Have you submitted a list of Local Business Surveyed to determine demand using the </t>
    </r>
    <r>
      <rPr>
        <u/>
        <sz val="10"/>
        <color theme="10"/>
        <rFont val="Arial"/>
        <family val="2"/>
      </rPr>
      <t>US Census County Business Pattern (CBP)</t>
    </r>
    <r>
      <rPr>
        <sz val="10"/>
        <rFont val="Arial"/>
        <family val="2"/>
      </rPr>
      <t xml:space="preserve">? - </t>
    </r>
    <r>
      <rPr>
        <b/>
        <sz val="10"/>
        <rFont val="Arial"/>
        <family val="2"/>
      </rPr>
      <t>25 points</t>
    </r>
  </si>
  <si>
    <r>
      <t xml:space="preserve">• Have you submitted an analysis of the business segments from the survey above? - </t>
    </r>
    <r>
      <rPr>
        <b/>
        <sz val="10"/>
        <rFont val="Arial"/>
        <family val="2"/>
      </rPr>
      <t>25 points</t>
    </r>
  </si>
  <si>
    <t>EFBA Segments Analysis</t>
  </si>
  <si>
    <t>Documentation analyzing business segments</t>
  </si>
  <si>
    <r>
      <t xml:space="preserve">• Have you submitted the local business survey? - </t>
    </r>
    <r>
      <rPr>
        <b/>
        <sz val="10"/>
        <rFont val="Arial"/>
        <family val="2"/>
      </rPr>
      <t>25 points</t>
    </r>
  </si>
  <si>
    <t>EFBA Survey</t>
  </si>
  <si>
    <t>Local Business Survey</t>
  </si>
  <si>
    <r>
      <t xml:space="preserve">(b) Identifying and Analyzing Lending Opportunities and Competitors - </t>
    </r>
    <r>
      <rPr>
        <b/>
        <sz val="10"/>
        <color theme="1"/>
        <rFont val="Arial"/>
        <family val="2"/>
      </rPr>
      <t>75 points max</t>
    </r>
  </si>
  <si>
    <r>
      <t xml:space="preserve">• Have you submitted documentation identifying all (other) private and public lending sources serving the market area? - </t>
    </r>
    <r>
      <rPr>
        <b/>
        <sz val="10"/>
        <rFont val="Arial"/>
        <family val="2"/>
      </rPr>
      <t>50 points</t>
    </r>
  </si>
  <si>
    <t>EFBA Lending Sources</t>
  </si>
  <si>
    <t>Documentation identifying other lending sources</t>
  </si>
  <si>
    <r>
      <t xml:space="preserve">• Have you submitted documentation that confirms the CDBG financing program will fill the financing gaps in the market? - </t>
    </r>
    <r>
      <rPr>
        <b/>
        <sz val="10"/>
        <rFont val="Arial"/>
        <family val="2"/>
      </rPr>
      <t>25 points</t>
    </r>
  </si>
  <si>
    <t>EFBA Financing Gap</t>
  </si>
  <si>
    <t>Documentation that confirms the CDBG financing program will fill the financing gaps in the market</t>
  </si>
  <si>
    <t>EFBA Demand Projections</t>
  </si>
  <si>
    <t>Documentation that shows demand projections</t>
  </si>
  <si>
    <r>
      <t xml:space="preserve">(d) Conclusions - </t>
    </r>
    <r>
      <rPr>
        <b/>
        <sz val="10"/>
        <color theme="1"/>
        <rFont val="Arial"/>
        <family val="2"/>
      </rPr>
      <t>50 points max</t>
    </r>
  </si>
  <si>
    <t>EFBA Validation</t>
  </si>
  <si>
    <t>Third Party documentation and references validating CDBG grant funds being requested.</t>
  </si>
  <si>
    <r>
      <t xml:space="preserve">(c) Demand Projections - </t>
    </r>
    <r>
      <rPr>
        <b/>
        <sz val="10"/>
        <color theme="1"/>
        <rFont val="Arial"/>
        <family val="2"/>
      </rPr>
      <t>50</t>
    </r>
    <r>
      <rPr>
        <b/>
        <sz val="10"/>
        <rFont val="Arial"/>
        <family val="2"/>
      </rPr>
      <t xml:space="preserve"> points max</t>
    </r>
  </si>
  <si>
    <r>
      <t xml:space="preserve">• Have you submitted documentation showing demand projections based on level of business activity/competitive environment? - </t>
    </r>
    <r>
      <rPr>
        <b/>
        <sz val="10"/>
        <rFont val="Arial"/>
        <family val="2"/>
      </rPr>
      <t>50 points</t>
    </r>
  </si>
  <si>
    <r>
      <t xml:space="preserve">• Have you submitted documentation justifying the CDBG grant activity funding being requested? - </t>
    </r>
    <r>
      <rPr>
        <b/>
        <sz val="10"/>
        <rFont val="Arial"/>
        <family val="2"/>
      </rPr>
      <t>50 points</t>
    </r>
  </si>
  <si>
    <r>
      <t xml:space="preserve">• Have you submitted documentation identifying technical assistance program market area and the appropriate search category to collect data that best represents the current level of business activity? - </t>
    </r>
    <r>
      <rPr>
        <b/>
        <sz val="10"/>
        <color theme="1"/>
        <rFont val="Arial"/>
        <family val="2"/>
      </rPr>
      <t>25 points</t>
    </r>
  </si>
  <si>
    <t>EFTA Market Area</t>
  </si>
  <si>
    <t>Documentation identifying TA market area representing current level of business activity.</t>
  </si>
  <si>
    <t>EFTA Businesses</t>
  </si>
  <si>
    <t>Documentation determining the number of businesses by industry category and segment</t>
  </si>
  <si>
    <r>
      <rPr>
        <sz val="10"/>
        <rFont val="Arial"/>
        <family val="2"/>
      </rPr>
      <t xml:space="preserve">• Have you submitted documentation determining the number of businesses by industry category and segment </t>
    </r>
    <r>
      <rPr>
        <u/>
        <sz val="10"/>
        <color theme="10"/>
        <rFont val="Arial"/>
        <family val="2"/>
      </rPr>
      <t>(use NAICS code level breakdown)</t>
    </r>
    <r>
      <rPr>
        <sz val="10"/>
        <rFont val="Arial"/>
        <family val="2"/>
      </rPr>
      <t xml:space="preserve"> and documentation of determination and decision related to the targeted technical assistance program market area by standard Census Bureau’s employment categories? - </t>
    </r>
    <r>
      <rPr>
        <b/>
        <sz val="10"/>
        <rFont val="Arial"/>
        <family val="2"/>
      </rPr>
      <t>25 points</t>
    </r>
  </si>
  <si>
    <r>
      <t xml:space="preserve">• Have you submitted documentation as to where the community wants to focus their resources and identifying the opportunities within categories? - </t>
    </r>
    <r>
      <rPr>
        <b/>
        <sz val="10"/>
        <rFont val="Arial"/>
        <family val="2"/>
      </rPr>
      <t>25 points</t>
    </r>
  </si>
  <si>
    <t>Documentation as to where community wants to focus resources and identifying the opportunities</t>
  </si>
  <si>
    <r>
      <t xml:space="preserve">(b) Identifying and Analyzing Partners and Competitors serving Microenterprise Clients - </t>
    </r>
    <r>
      <rPr>
        <b/>
        <sz val="10"/>
        <color theme="1"/>
        <rFont val="Arial"/>
        <family val="2"/>
      </rPr>
      <t>75 points max</t>
    </r>
  </si>
  <si>
    <r>
      <t xml:space="preserve">(a) Understanding of Market and Needs for Microenterprise Technical Assistance (identifying and analyzing Microenterprise Technical Assistance opportunities):- </t>
    </r>
    <r>
      <rPr>
        <b/>
        <sz val="10"/>
        <color theme="1"/>
        <rFont val="Arial"/>
        <family val="2"/>
      </rPr>
      <t>75 points max</t>
    </r>
  </si>
  <si>
    <r>
      <t xml:space="preserve">• Have you submitted documentation identifying all other private and public TA service providers serving the market area? - </t>
    </r>
    <r>
      <rPr>
        <b/>
        <sz val="10"/>
        <rFont val="Arial"/>
        <family val="2"/>
      </rPr>
      <t>25 points</t>
    </r>
  </si>
  <si>
    <r>
      <t xml:space="preserve">• Have you submitted a recent survey of the local businesses to assess and analyze the current demand including documenting the level of potential interest in the program expressed by the local businesses? - </t>
    </r>
    <r>
      <rPr>
        <b/>
        <sz val="10"/>
        <rFont val="Arial"/>
        <family val="2"/>
      </rPr>
      <t>25 points</t>
    </r>
  </si>
  <si>
    <t>EFTA Community Focus</t>
  </si>
  <si>
    <t>EFTA Service Providers</t>
  </si>
  <si>
    <t>Documentation identifying all other private and public TA service providers serving the market area</t>
  </si>
  <si>
    <t>EFTA Survey</t>
  </si>
  <si>
    <r>
      <t xml:space="preserve">• Have you submitted documentation determining specific microenterprise assistance demand based on stated targeted market segment evaluation and existing microenterprise survey results? - </t>
    </r>
    <r>
      <rPr>
        <b/>
        <sz val="10"/>
        <rFont val="Arial"/>
        <family val="2"/>
      </rPr>
      <t>25 points</t>
    </r>
  </si>
  <si>
    <t>EFTA Survey Results</t>
  </si>
  <si>
    <t>Documentation determining specific microenterprise assistance demand based on survey results</t>
  </si>
  <si>
    <t>Recent survey of local businesses</t>
  </si>
  <si>
    <t>EFTA Demand Projections</t>
  </si>
  <si>
    <t>EFTA Validation</t>
  </si>
  <si>
    <r>
      <t xml:space="preserve">• Have you submitted documentation determining and validating the total number of clients that may be interested in the TA services annually over the term of the grant? - </t>
    </r>
    <r>
      <rPr>
        <b/>
        <sz val="10"/>
        <rFont val="Arial"/>
        <family val="2"/>
      </rPr>
      <t>50 points</t>
    </r>
  </si>
  <si>
    <r>
      <t xml:space="preserve">• Have you submitted documentation justifying the CDBG grant activity funding being requested and determining the reasonableness of the assumptions based on the target market, proposed extent and level of services, and the cost of providing the proposed services? - </t>
    </r>
    <r>
      <rPr>
        <b/>
        <sz val="10"/>
        <rFont val="Arial"/>
        <family val="2"/>
      </rPr>
      <t>50 points</t>
    </r>
  </si>
  <si>
    <r>
      <t xml:space="preserve">(ii) Market Analysis - </t>
    </r>
    <r>
      <rPr>
        <b/>
        <sz val="10"/>
        <color rgb="FF0000FF"/>
        <rFont val="Arial"/>
        <family val="2"/>
      </rPr>
      <t>250 points max</t>
    </r>
    <r>
      <rPr>
        <b/>
        <sz val="10"/>
        <color theme="1"/>
        <rFont val="Arial"/>
        <family val="2"/>
      </rPr>
      <t xml:space="preserve"> </t>
    </r>
    <r>
      <rPr>
        <i/>
        <sz val="10"/>
        <color theme="1"/>
        <rFont val="Arial"/>
        <family val="2"/>
      </rPr>
      <t>(must submit all docs below)</t>
    </r>
  </si>
  <si>
    <t>EFFA Local Businesses</t>
  </si>
  <si>
    <t>EFFA Segments Analysis</t>
  </si>
  <si>
    <t>EFFA Survey</t>
  </si>
  <si>
    <t>EFFA Lending Sources</t>
  </si>
  <si>
    <t>EFFA Financing Gap</t>
  </si>
  <si>
    <t>EFFA Demand Projections</t>
  </si>
  <si>
    <t>EFFA Validation</t>
  </si>
  <si>
    <t>Applicant has executed subrecipient agreements for all subrecipients and procured consultants - 75 points</t>
  </si>
  <si>
    <r>
      <rPr>
        <sz val="10"/>
        <rFont val="Arial"/>
        <family val="2"/>
      </rPr>
      <t xml:space="preserve">Building Standards: Consistent with </t>
    </r>
    <r>
      <rPr>
        <u/>
        <sz val="10"/>
        <color theme="10"/>
        <rFont val="Arial"/>
        <family val="2"/>
      </rPr>
      <t>Chapter 7a of the California Building Code</t>
    </r>
    <r>
      <rPr>
        <sz val="10"/>
        <rFont val="Arial"/>
        <family val="2"/>
      </rPr>
      <t xml:space="preserve"> or other pertinent Hazard Mitigation Building Codes.</t>
    </r>
  </si>
  <si>
    <r>
      <rPr>
        <sz val="10"/>
        <rFont val="Arial"/>
        <family val="2"/>
      </rPr>
      <t xml:space="preserve">Zoning and Site Planning: Consistent with </t>
    </r>
    <r>
      <rPr>
        <u/>
        <sz val="10"/>
        <color theme="10"/>
        <rFont val="Arial"/>
        <family val="2"/>
      </rPr>
      <t>Government Code §66474.02</t>
    </r>
    <r>
      <rPr>
        <sz val="10"/>
        <rFont val="Arial"/>
        <family val="2"/>
      </rPr>
      <t>, and applicable regulations adopted by the State Board of Forestry and Fire Protection pursuant to §4290 and §4291 of the Public Resources Code.</t>
    </r>
  </si>
  <si>
    <t>PRC §4290 §4291</t>
  </si>
  <si>
    <r>
      <rPr>
        <sz val="10"/>
        <rFont val="Arial"/>
        <family val="2"/>
      </rPr>
      <t xml:space="preserve">Certified Local Ordinances: Certified as meeting or exceeding </t>
    </r>
    <r>
      <rPr>
        <u/>
        <sz val="10"/>
        <color theme="10"/>
        <rFont val="Arial"/>
        <family val="2"/>
      </rPr>
      <t>Title 14 SRA Fire Safe Regulations</t>
    </r>
    <r>
      <rPr>
        <sz val="10"/>
        <rFont val="Arial"/>
        <family val="2"/>
      </rPr>
      <t>, pursuant to 14 CCR 1270.01 and 1270.03.</t>
    </r>
  </si>
  <si>
    <r>
      <rPr>
        <sz val="10"/>
        <rFont val="Arial"/>
        <family val="2"/>
      </rPr>
      <t xml:space="preserve">Safety Element for Wildfire: Post 2014 Amendment pursuant to </t>
    </r>
    <r>
      <rPr>
        <u/>
        <sz val="10"/>
        <color theme="10"/>
        <rFont val="Arial"/>
        <family val="2"/>
      </rPr>
      <t>Government Code 65302(g)(3) and 65302.5.</t>
    </r>
  </si>
  <si>
    <r>
      <rPr>
        <sz val="10"/>
        <rFont val="Arial"/>
        <family val="2"/>
      </rPr>
      <t xml:space="preserve">Safety and Conservation Element for Flood: Post 2009 Amendment pursuant to </t>
    </r>
    <r>
      <rPr>
        <u/>
        <sz val="10"/>
        <color theme="10"/>
        <rFont val="Arial"/>
        <family val="2"/>
      </rPr>
      <t>Government Code §65302(d)(1) and (g)(1).</t>
    </r>
  </si>
  <si>
    <r>
      <rPr>
        <sz val="10"/>
        <rFont val="Arial"/>
        <family val="2"/>
      </rPr>
      <t xml:space="preserve">Land Use Element for Disadvantaged Unincorporated Communities: Post 2013 Amendment pursuant to </t>
    </r>
    <r>
      <rPr>
        <u/>
        <sz val="10"/>
        <color theme="10"/>
        <rFont val="Arial"/>
        <family val="2"/>
      </rPr>
      <t>Government Code §65302.10.</t>
    </r>
  </si>
  <si>
    <t>5.</t>
  </si>
  <si>
    <t>6.</t>
  </si>
  <si>
    <t>7.</t>
  </si>
  <si>
    <r>
      <rPr>
        <b/>
        <sz val="11"/>
        <color theme="1"/>
        <rFont val="Arial"/>
        <family val="2"/>
      </rPr>
      <t>CDBG State Objectives</t>
    </r>
    <r>
      <rPr>
        <sz val="11"/>
        <color theme="1"/>
        <rFont val="Arial"/>
        <family val="2"/>
      </rPr>
      <t xml:space="preserve"> - the points scored on this worksheet flow to all other worksheets.</t>
    </r>
  </si>
  <si>
    <r>
      <rPr>
        <b/>
        <sz val="11"/>
        <color theme="1"/>
        <rFont val="Arial"/>
        <family val="2"/>
      </rPr>
      <t>HA HR Score</t>
    </r>
    <r>
      <rPr>
        <sz val="11"/>
        <color theme="1"/>
        <rFont val="Arial"/>
        <family val="2"/>
      </rPr>
      <t xml:space="preserve"> - Homeownership Assistance (HA) and Housing Rehabilitation (HR)</t>
    </r>
  </si>
  <si>
    <r>
      <rPr>
        <b/>
        <sz val="11"/>
        <color theme="1"/>
        <rFont val="Arial"/>
        <family val="2"/>
      </rPr>
      <t>PF Score</t>
    </r>
    <r>
      <rPr>
        <sz val="11"/>
        <color theme="1"/>
        <rFont val="Arial"/>
        <family val="2"/>
      </rPr>
      <t xml:space="preserve"> - Public Facilities</t>
    </r>
  </si>
  <si>
    <r>
      <rPr>
        <b/>
        <sz val="11"/>
        <color theme="1"/>
        <rFont val="Arial"/>
        <family val="2"/>
      </rPr>
      <t xml:space="preserve">PI PINC Score </t>
    </r>
    <r>
      <rPr>
        <sz val="11"/>
        <color theme="1"/>
        <rFont val="Arial"/>
        <family val="2"/>
      </rPr>
      <t xml:space="preserve">- Public Improvements (PI) and Public Improvements In Support of Housing New Construction (PIHNC) </t>
    </r>
  </si>
  <si>
    <r>
      <rPr>
        <b/>
        <sz val="11"/>
        <color theme="1"/>
        <rFont val="Arial"/>
        <family val="2"/>
      </rPr>
      <t>PS PSC Score</t>
    </r>
    <r>
      <rPr>
        <sz val="11"/>
        <color theme="1"/>
        <rFont val="Arial"/>
        <family val="2"/>
      </rPr>
      <t xml:space="preserve"> - Public Services (PS) #1 and #2 and Public Services Code Enforcement Program (PSC)</t>
    </r>
  </si>
  <si>
    <r>
      <rPr>
        <b/>
        <sz val="11"/>
        <color theme="1"/>
        <rFont val="Arial"/>
        <family val="2"/>
      </rPr>
      <t>EF Score</t>
    </r>
    <r>
      <rPr>
        <sz val="11"/>
        <color theme="1"/>
        <rFont val="Arial"/>
        <family val="2"/>
      </rPr>
      <t xml:space="preserve"> - Enterprise Fund Business Assistance (EFBA) Loan Program, Enterprise Fund Microenterprise Technical Assistance (EFTA) and Enterprise Fund Microenterprise Financial Assistance (EFFA)</t>
    </r>
  </si>
  <si>
    <t>indicate your scores.</t>
  </si>
  <si>
    <t>indicate the documentation that you need to attach to particular worksheets to support scores.</t>
  </si>
  <si>
    <t>Yellow cells</t>
  </si>
  <si>
    <t>Blue cells</t>
  </si>
  <si>
    <t>Green cells</t>
  </si>
  <si>
    <t>Orange cells</t>
  </si>
  <si>
    <t>must be completed by Applicant. Some cells contain drop down choices.</t>
  </si>
  <si>
    <t>White cells</t>
  </si>
  <si>
    <t>are protected and contains formulas or text.</t>
  </si>
  <si>
    <t>are for HCD Use Only.</t>
  </si>
  <si>
    <t>CDBG Self Score Instructions and Contents</t>
  </si>
  <si>
    <t>Applicant/Jurisdiction</t>
  </si>
  <si>
    <t>The Department of Housing and Community Development (HCD) has created this new CDBG Self Score to streamline scoring of CDBG funding applications. This CDBG Self Score replaces Appendix L and consists of the following seven worksheets related to eligible CBBG activity types:</t>
  </si>
  <si>
    <r>
      <rPr>
        <b/>
        <sz val="11"/>
        <color theme="1"/>
        <rFont val="Arial"/>
        <family val="2"/>
      </rPr>
      <t>MFH Score</t>
    </r>
    <r>
      <rPr>
        <sz val="11"/>
        <color theme="1"/>
        <rFont val="Arial"/>
        <family val="2"/>
      </rPr>
      <t xml:space="preserve"> - Multifamily Housing Acquisition (MFH-A), Multifamily Housing Rehabilitation (MFH-R) and Multifamily Housing Acquisition/Rehabilitation (MFH-AR)</t>
    </r>
  </si>
  <si>
    <t>Documentation of signed pre-screened applications</t>
  </si>
  <si>
    <t>When opening this file, a yellow banner at the top may appear with a button that says "Enable Content" or "Enable Editing".  It is essential that you click this box so that the macros are enabled. Enabling macros is necessary for full worksheet functionality. Macros do not work with Microsoft's Excel version for Apple Mac.  Please either complete this form using a PC or contact your Housing &amp; Community Development (HCD) Rep for further assistance. 
To increase the online text size, go to View then click Zoom.</t>
  </si>
  <si>
    <r>
      <t xml:space="preserve">Need §7078(d)(3)(A)(1) - 300 Points Max
</t>
    </r>
    <r>
      <rPr>
        <b/>
        <sz val="10"/>
        <color rgb="FFFF0000"/>
        <rFont val="Arial"/>
        <family val="2"/>
      </rPr>
      <t>Points will be based on documentation provided including surveys, studies, newspaper articles, etc.  Documentation must be specific to the location of the service area that has been defined in the application.  For example, documentation needed for a senior center needs to include info regarding applicant's service area.  Statewide information on aging, etc. would not be considered good documentation for a specific city.  Quantifiable data for a specific service area is considered good documentation.</t>
    </r>
  </si>
  <si>
    <t>Good documentation of potential threat (even less than non-recurring flooding) if improvements are not made where threat is not a serious health and safety problem. Stated issue is higher on the health and safety scale, like drainage improvements to prevent annual flooding, but no back-up documentation is provided.</t>
  </si>
  <si>
    <r>
      <t xml:space="preserve">Need §7078(d)(5)(A)(1) - 300 Points Max
</t>
    </r>
    <r>
      <rPr>
        <b/>
        <sz val="10"/>
        <color rgb="FFFF0000"/>
        <rFont val="Arial"/>
        <family val="2"/>
      </rPr>
      <t>Points will be based on documentation provided including surveys, studies, newspaper articles, etc.  Documentation must be specific to the location of the service area that has been defined in the application.  For example, documentation needed for a senior services needs to include info regarding applicant's service area.  Statewide information on aging, etc. would not be considered good documentation for a specific city.  Quantifiable data for a specific service area is considered good documentation.</t>
    </r>
  </si>
  <si>
    <r>
      <t xml:space="preserve">(2) Do you have Site Control of Facility or Means to Conduct the Service? </t>
    </r>
    <r>
      <rPr>
        <i/>
        <sz val="10"/>
        <color theme="1"/>
        <rFont val="Arial"/>
        <family val="2"/>
      </rPr>
      <t>(such as vehicle to use for a meals-on-wheels program)</t>
    </r>
    <r>
      <rPr>
        <b/>
        <sz val="10"/>
        <color theme="1"/>
        <rFont val="Arial"/>
        <family val="2"/>
      </rPr>
      <t>- 125 points</t>
    </r>
  </si>
  <si>
    <r>
      <t xml:space="preserve">Need §7078(d)(5)(A)(1) - 300 Points Max
</t>
    </r>
    <r>
      <rPr>
        <b/>
        <sz val="10"/>
        <color rgb="FFFF0000"/>
        <rFont val="Arial"/>
        <family val="2"/>
      </rPr>
      <t>Points will be based on documentation provided including surveys, studies, newspaper articles, etc.  Documentation must be specific to the location of the service area that has been defined in the application. Code enforcement activities may not be conducted jurisdiction wide, the applicant must clearly identify the area to be patrolled with CDBG funding and must keep meticulous records if the city has an existing program.  Quantifiable data for a specific service area is considered good documentation.</t>
    </r>
  </si>
  <si>
    <t>Documentation of detailed Activity Implementation Plan</t>
  </si>
  <si>
    <t>(b) Submit the  ME Task Matrix Form in the application to indicate whom (City/County staff or Program Operator) will be responsible for performing the specific tasks indicated on the matrix form.  The Applicant has the option to add additional tasks to the matrix as deemed appropriate to the Applicant’s ME activity (Technical Assistance, Loans, Support Services and Façade Improvement Programs).  The Applicant should place an “X” next to each appropriate Task item in the column designated Program Operator and/or City/County. This will identify whether the Program Operator or the City/County will be responsible for the task on the matrix below.  In some cases, if the task is shared by both the Program Operator and the City/County then each should be marked with an “X”.</t>
  </si>
  <si>
    <t>Applicant will be using in-house staff for the activity either solely or in conjunction with subrecipient/consultant - 50 points</t>
  </si>
  <si>
    <r>
      <rPr>
        <b/>
        <sz val="10"/>
        <color theme="1"/>
        <rFont val="Arial"/>
        <family val="2"/>
      </rPr>
      <t>Other:</t>
    </r>
    <r>
      <rPr>
        <sz val="10"/>
        <color theme="1"/>
        <rFont val="Arial"/>
        <family val="2"/>
      </rPr>
      <t xml:space="preserve"> If applicable, describe other actions within this category (contingent upon HCD approval).</t>
    </r>
  </si>
  <si>
    <t>Other: If applicable, describe other actions within this category (contingent upon HCD approval).</t>
  </si>
  <si>
    <r>
      <t>Total Self Score 600 Points Max</t>
    </r>
    <r>
      <rPr>
        <b/>
        <sz val="11"/>
        <color rgb="FFFF0000"/>
        <rFont val="Arial"/>
        <family val="2"/>
      </rPr>
      <t>- without Need and Benefit</t>
    </r>
  </si>
  <si>
    <r>
      <t xml:space="preserve">Total Self Score - 100 Points Max </t>
    </r>
    <r>
      <rPr>
        <b/>
        <sz val="11"/>
        <color rgb="FFFF0000"/>
        <rFont val="Arial"/>
        <family val="2"/>
      </rPr>
      <t>(must complete all applicable yellow shaded cells to receive points)</t>
    </r>
  </si>
  <si>
    <r>
      <t>Total Self Score 900 Points Max</t>
    </r>
    <r>
      <rPr>
        <b/>
        <sz val="11"/>
        <color rgb="FFFF0000"/>
        <rFont val="Arial"/>
        <family val="2"/>
      </rPr>
      <t>- without  Benefit</t>
    </r>
  </si>
  <si>
    <t>Rev. 11/1/18</t>
  </si>
  <si>
    <r>
      <t xml:space="preserve">Public Improvements (PI) </t>
    </r>
    <r>
      <rPr>
        <i/>
        <sz val="11"/>
        <rFont val="Arial"/>
        <family val="2"/>
      </rPr>
      <t>includes acquisition of vacant land for public improvements</t>
    </r>
  </si>
  <si>
    <r>
      <t>Total Self Score 850 Points Max</t>
    </r>
    <r>
      <rPr>
        <b/>
        <sz val="11"/>
        <color rgb="FFFF0000"/>
        <rFont val="Arial"/>
        <family val="2"/>
      </rPr>
      <t>- without  Benefit</t>
    </r>
  </si>
  <si>
    <r>
      <t xml:space="preserve">Public Improvements in Support of Housing New Construction (PIHNC) </t>
    </r>
    <r>
      <rPr>
        <i/>
        <sz val="11"/>
        <rFont val="Arial"/>
        <family val="2"/>
      </rPr>
      <t>(includes acquisition of vacant land for PIHNC)</t>
    </r>
  </si>
  <si>
    <r>
      <t>Total Self Score - 750 Points</t>
    </r>
    <r>
      <rPr>
        <b/>
        <sz val="11"/>
        <color rgb="FFFF0000"/>
        <rFont val="Arial"/>
        <family val="2"/>
      </rPr>
      <t xml:space="preserve"> Max - without Need §7078(d)(4)(1)(iii-vi) and Benefit</t>
    </r>
  </si>
  <si>
    <r>
      <t xml:space="preserve">Total Self Score 900 Points Max </t>
    </r>
    <r>
      <rPr>
        <b/>
        <sz val="11"/>
        <color rgb="FFFF0000"/>
        <rFont val="Arial"/>
        <family val="2"/>
      </rPr>
      <t>- without  Benefit</t>
    </r>
  </si>
  <si>
    <r>
      <t>Total Self Score 850 Points Max</t>
    </r>
    <r>
      <rPr>
        <b/>
        <sz val="11"/>
        <color rgb="FFFF0000"/>
        <rFont val="Arial"/>
        <family val="2"/>
      </rPr>
      <t xml:space="preserve"> - without Need §7078(d)(6)(A)(1)(i) &amp; Benefit</t>
    </r>
  </si>
  <si>
    <r>
      <t xml:space="preserve">(3) Cooperation and Compliance in clearing Audit or Monitoring Findings </t>
    </r>
    <r>
      <rPr>
        <b/>
        <sz val="10"/>
        <color rgb="FFFF0000"/>
        <rFont val="Arial"/>
        <family val="2"/>
      </rPr>
      <t>(</t>
    </r>
    <r>
      <rPr>
        <b/>
        <u/>
        <sz val="10"/>
        <color rgb="FFFF0000"/>
        <rFont val="Arial"/>
        <family val="2"/>
      </rPr>
      <t>HCD USE ONLY)</t>
    </r>
    <r>
      <rPr>
        <b/>
        <sz val="10"/>
        <rFont val="Arial"/>
        <family val="2"/>
      </rPr>
      <t xml:space="preserve"> - 30 points  </t>
    </r>
    <r>
      <rPr>
        <sz val="10"/>
        <rFont val="Arial"/>
        <family val="2"/>
      </rPr>
      <t>HCD will verify that Applicants are compliant with 2 CFR Part 200 reporting requirements to ensure they are collaboratively working to clear monitoring and/or audit findings.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</si>
</sst>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_);[Red]\(0\)"/>
    <numFmt numFmtId="165" formatCode="mm/dd/yy;@"/>
    <numFmt numFmtId="166" formatCode="m/d/yy;@"/>
  </numFmts>
  <fonts count="8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9"/>
      <color theme="1"/>
      <name val="Arial"/>
      <family val="2"/>
    </font>
    <font>
      <b/>
      <sz val="8"/>
      <color theme="1"/>
      <name val="Arial"/>
      <family val="2"/>
    </font>
    <font>
      <sz val="8"/>
      <color theme="1"/>
      <name val="Arial"/>
      <family val="2"/>
    </font>
    <font>
      <b/>
      <sz val="10"/>
      <name val="Arial"/>
      <family val="2"/>
    </font>
    <font>
      <b/>
      <sz val="10"/>
      <color rgb="FFFFFF00"/>
      <name val="Arial"/>
      <family val="2"/>
    </font>
    <font>
      <b/>
      <sz val="11"/>
      <color theme="1"/>
      <name val="Arial"/>
      <family val="2"/>
    </font>
    <font>
      <b/>
      <sz val="12"/>
      <color theme="1"/>
      <name val="Arial"/>
      <family val="2"/>
    </font>
    <font>
      <b/>
      <sz val="14"/>
      <color theme="1"/>
      <name val="Arial"/>
      <family val="2"/>
    </font>
    <font>
      <b/>
      <sz val="16"/>
      <color theme="1"/>
      <name val="Arial"/>
      <family val="2"/>
    </font>
    <font>
      <sz val="8"/>
      <color rgb="FFFFFF00"/>
      <name val="Arial"/>
      <family val="2"/>
    </font>
    <font>
      <sz val="9"/>
      <color theme="1"/>
      <name val="Arial"/>
      <family val="2"/>
    </font>
    <font>
      <i/>
      <sz val="8"/>
      <color theme="1"/>
      <name val="Arial"/>
      <family val="2"/>
    </font>
    <font>
      <sz val="7"/>
      <color theme="1"/>
      <name val="Arial"/>
      <family val="2"/>
    </font>
    <font>
      <b/>
      <u/>
      <sz val="8"/>
      <color theme="1"/>
      <name val="Arial"/>
      <family val="2"/>
    </font>
    <font>
      <sz val="8"/>
      <name val="Arial"/>
      <family val="2"/>
    </font>
    <font>
      <sz val="9"/>
      <name val="Arial"/>
      <family val="2"/>
    </font>
    <font>
      <sz val="10"/>
      <name val="Arial"/>
      <family val="2"/>
    </font>
    <font>
      <b/>
      <sz val="9"/>
      <name val="Arial"/>
      <family val="2"/>
    </font>
    <font>
      <b/>
      <sz val="8"/>
      <name val="Arial"/>
      <family val="2"/>
    </font>
    <font>
      <sz val="12"/>
      <color theme="1"/>
      <name val="Arial"/>
      <family val="2"/>
    </font>
    <font>
      <b/>
      <sz val="9"/>
      <color rgb="FF0000FF"/>
      <name val="Arial"/>
      <family val="2"/>
    </font>
    <font>
      <b/>
      <sz val="10"/>
      <color rgb="FF0000FF"/>
      <name val="Arial"/>
      <family val="2"/>
    </font>
    <font>
      <b/>
      <sz val="10"/>
      <color theme="0"/>
      <name val="Arial"/>
      <family val="2"/>
    </font>
    <font>
      <b/>
      <sz val="9"/>
      <color rgb="FFFFFF00"/>
      <name val="Arial"/>
      <family val="2"/>
    </font>
    <font>
      <b/>
      <sz val="12"/>
      <color rgb="FF0000FF"/>
      <name val="Arial"/>
      <family val="2"/>
    </font>
    <font>
      <b/>
      <sz val="9"/>
      <color theme="0"/>
      <name val="Arial"/>
      <family val="2"/>
    </font>
    <font>
      <sz val="8"/>
      <color theme="5" tint="-0.249977111117893"/>
      <name val="Arial"/>
      <family val="2"/>
    </font>
    <font>
      <u/>
      <sz val="8"/>
      <color theme="1"/>
      <name val="Arial"/>
      <family val="2"/>
    </font>
    <font>
      <u/>
      <sz val="11"/>
      <color theme="10"/>
      <name val="Calibri"/>
      <family val="2"/>
    </font>
    <font>
      <b/>
      <sz val="9"/>
      <color theme="0" tint="-4.9989318521683403E-2"/>
      <name val="Arial"/>
      <family val="2"/>
    </font>
    <font>
      <sz val="10"/>
      <color theme="0" tint="-0.14999847407452621"/>
      <name val="Arial"/>
      <family val="2"/>
    </font>
    <font>
      <b/>
      <sz val="14"/>
      <color theme="5" tint="-0.249977111117893"/>
      <name val="Arial"/>
      <family val="2"/>
    </font>
    <font>
      <sz val="8"/>
      <color theme="9" tint="-0.249977111117893"/>
      <name val="Arial"/>
      <family val="2"/>
    </font>
    <font>
      <b/>
      <sz val="8"/>
      <color theme="0"/>
      <name val="Arial"/>
      <family val="2"/>
    </font>
    <font>
      <sz val="8"/>
      <color theme="0"/>
      <name val="Arial"/>
      <family val="2"/>
    </font>
    <font>
      <b/>
      <sz val="12"/>
      <color theme="5" tint="0.59999389629810485"/>
      <name val="Arial"/>
      <family val="2"/>
    </font>
    <font>
      <sz val="12"/>
      <color theme="0" tint="-0.14999847407452621"/>
      <name val="Arial"/>
      <family val="2"/>
    </font>
    <font>
      <sz val="11"/>
      <color theme="1"/>
      <name val="Calibri"/>
      <family val="2"/>
      <scheme val="minor"/>
    </font>
    <font>
      <b/>
      <sz val="9"/>
      <color theme="5" tint="-0.249977111117893"/>
      <name val="Arial"/>
      <family val="2"/>
    </font>
    <font>
      <b/>
      <sz val="10"/>
      <color theme="0" tint="-4.9989318521683403E-2"/>
      <name val="Arial"/>
      <family val="2"/>
    </font>
    <font>
      <sz val="9"/>
      <color indexed="81"/>
      <name val="Tahoma"/>
      <family val="2"/>
    </font>
    <font>
      <sz val="8"/>
      <color theme="0" tint="-0.14999847407452621"/>
      <name val="Arial"/>
      <family val="2"/>
    </font>
    <font>
      <b/>
      <sz val="9"/>
      <color theme="3"/>
      <name val="Arial"/>
      <family val="2"/>
    </font>
    <font>
      <b/>
      <sz val="9"/>
      <color indexed="81"/>
      <name val="Tahoma"/>
      <family val="2"/>
    </font>
    <font>
      <sz val="10"/>
      <color theme="1"/>
      <name val="Arial"/>
      <family val="2"/>
    </font>
    <font>
      <b/>
      <sz val="14"/>
      <color rgb="FF0000FF"/>
      <name val="Arial"/>
      <family val="2"/>
    </font>
    <font>
      <i/>
      <sz val="12"/>
      <name val="Arial"/>
      <family val="2"/>
    </font>
    <font>
      <sz val="11"/>
      <name val="Calibri"/>
      <family val="2"/>
      <scheme val="minor"/>
    </font>
    <font>
      <sz val="11"/>
      <color theme="1"/>
      <name val="Arial"/>
      <family val="2"/>
    </font>
    <font>
      <b/>
      <sz val="13"/>
      <color rgb="FFFF0000"/>
      <name val="Arial"/>
      <family val="2"/>
    </font>
    <font>
      <sz val="14"/>
      <name val="Arial"/>
      <family val="2"/>
    </font>
    <font>
      <sz val="11"/>
      <name val="Arial"/>
      <family val="2"/>
    </font>
    <font>
      <i/>
      <sz val="10"/>
      <color theme="1"/>
      <name val="Arial"/>
      <family val="2"/>
    </font>
    <font>
      <b/>
      <i/>
      <u/>
      <sz val="10"/>
      <color theme="1"/>
      <name val="Arial"/>
      <family val="2"/>
    </font>
    <font>
      <b/>
      <sz val="14"/>
      <name val="Arial"/>
      <family val="2"/>
    </font>
    <font>
      <b/>
      <u/>
      <sz val="10"/>
      <color theme="1"/>
      <name val="Arial"/>
      <family val="2"/>
    </font>
    <font>
      <u/>
      <sz val="10"/>
      <color theme="1"/>
      <name val="Arial"/>
      <family val="2"/>
    </font>
    <font>
      <i/>
      <sz val="10"/>
      <color rgb="FFFF0000"/>
      <name val="Arial"/>
      <family val="2"/>
    </font>
    <font>
      <b/>
      <u/>
      <sz val="9"/>
      <color indexed="81"/>
      <name val="Tahoma"/>
      <family val="2"/>
    </font>
    <font>
      <b/>
      <sz val="10"/>
      <color rgb="FFFF0000"/>
      <name val="Arial"/>
      <family val="2"/>
    </font>
    <font>
      <b/>
      <u/>
      <sz val="10"/>
      <color rgb="FFFF0000"/>
      <name val="Arial"/>
      <family val="2"/>
    </font>
    <font>
      <b/>
      <i/>
      <sz val="10"/>
      <color theme="1"/>
      <name val="Arial"/>
      <family val="2"/>
    </font>
    <font>
      <sz val="14"/>
      <color rgb="FF0000FF"/>
      <name val="Arial"/>
      <family val="2"/>
    </font>
    <font>
      <b/>
      <sz val="13"/>
      <color rgb="FF0000FF"/>
      <name val="Arial"/>
      <family val="2"/>
    </font>
    <font>
      <i/>
      <sz val="13"/>
      <name val="Arial"/>
      <family val="2"/>
    </font>
    <font>
      <b/>
      <i/>
      <sz val="10"/>
      <color rgb="FFFF0000"/>
      <name val="Arial"/>
      <family val="2"/>
    </font>
    <font>
      <b/>
      <i/>
      <u/>
      <sz val="10"/>
      <color rgb="FFFF0000"/>
      <name val="Arial"/>
      <family val="2"/>
    </font>
    <font>
      <i/>
      <sz val="11"/>
      <color theme="1"/>
      <name val="Arial"/>
      <family val="2"/>
    </font>
    <font>
      <i/>
      <sz val="11"/>
      <name val="Arial"/>
      <family val="2"/>
    </font>
    <font>
      <b/>
      <i/>
      <sz val="10"/>
      <name val="Arial"/>
      <family val="2"/>
    </font>
    <font>
      <b/>
      <sz val="11"/>
      <color rgb="FFFF0000"/>
      <name val="Arial"/>
      <family val="2"/>
    </font>
    <font>
      <sz val="13"/>
      <name val="Arial"/>
      <family val="2"/>
    </font>
    <font>
      <i/>
      <sz val="9"/>
      <name val="Arial"/>
      <family val="2"/>
    </font>
    <font>
      <b/>
      <i/>
      <sz val="10"/>
      <color rgb="FFFF0066"/>
      <name val="Arial"/>
      <family val="2"/>
    </font>
    <font>
      <u/>
      <sz val="10"/>
      <color theme="10"/>
      <name val="Arial"/>
      <family val="2"/>
    </font>
    <font>
      <b/>
      <i/>
      <sz val="11"/>
      <color rgb="FFFF0000"/>
      <name val="Arial"/>
      <family val="2"/>
    </font>
    <font>
      <b/>
      <i/>
      <sz val="12"/>
      <name val="Arial"/>
      <family val="2"/>
    </font>
    <font>
      <b/>
      <i/>
      <sz val="12"/>
      <color rgb="FFFF0000"/>
      <name val="Arial"/>
      <family val="2"/>
    </font>
  </fonts>
  <fills count="23">
    <fill>
      <patternFill patternType="none"/>
    </fill>
    <fill>
      <patternFill patternType="gray125"/>
    </fill>
    <fill>
      <patternFill patternType="solid">
        <fgColor theme="2" tint="-9.9978637043366805E-2"/>
        <bgColor indexed="64"/>
      </patternFill>
    </fill>
    <fill>
      <patternFill patternType="solid">
        <fgColor rgb="FF00206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59999389629810485"/>
        <bgColor indexed="64"/>
      </patternFill>
    </fill>
    <fill>
      <patternFill patternType="solid">
        <fgColor rgb="FFFFC00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59999389629810485"/>
        <bgColor indexed="64"/>
      </patternFill>
    </fill>
    <fill>
      <gradientFill degree="45">
        <stop position="0">
          <color theme="0"/>
        </stop>
        <stop position="1">
          <color theme="0" tint="-0.34900967436750391"/>
        </stop>
      </gradientFill>
    </fill>
    <fill>
      <patternFill patternType="solid">
        <fgColor rgb="FFDDDDDD"/>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FCD5B4"/>
        <bgColor indexed="64"/>
      </patternFill>
    </fill>
    <fill>
      <patternFill patternType="solid">
        <fgColor rgb="FFE1FFE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B7DEE8"/>
        <bgColor indexed="64"/>
      </patternFill>
    </fill>
  </fills>
  <borders count="7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auto="1"/>
      </top>
      <bottom style="thin">
        <color auto="1"/>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ashed">
        <color indexed="64"/>
      </bottom>
      <diagonal/>
    </border>
    <border>
      <left/>
      <right/>
      <top/>
      <bottom style="dashed">
        <color indexed="64"/>
      </bottom>
      <diagonal/>
    </border>
    <border>
      <left/>
      <right style="medium">
        <color indexed="64"/>
      </right>
      <top style="thin">
        <color auto="1"/>
      </top>
      <bottom style="dashed">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19">
    <xf numFmtId="0" fontId="0" fillId="0" borderId="0"/>
    <xf numFmtId="0" fontId="23" fillId="0" borderId="0"/>
    <xf numFmtId="9" fontId="23" fillId="0" borderId="0" applyFont="0" applyFill="0" applyBorder="0" applyAlignment="0" applyProtection="0"/>
    <xf numFmtId="0" fontId="35" fillId="0" borderId="0" applyNumberFormat="0" applyFill="0" applyBorder="0" applyAlignment="0" applyProtection="0">
      <alignment vertical="top"/>
      <protection locked="0"/>
    </xf>
    <xf numFmtId="0" fontId="44" fillId="0" borderId="0"/>
    <xf numFmtId="0" fontId="5" fillId="0" borderId="0"/>
    <xf numFmtId="0" fontId="4" fillId="0" borderId="0"/>
    <xf numFmtId="0" fontId="3" fillId="0" borderId="0"/>
    <xf numFmtId="0" fontId="2" fillId="0" borderId="0"/>
    <xf numFmtId="0" fontId="55" fillId="0" borderId="0">
      <alignment horizontal="left" vertical="center"/>
    </xf>
    <xf numFmtId="0" fontId="13" fillId="0" borderId="0" applyNumberFormat="0" applyFill="0" applyBorder="0" applyProtection="0">
      <alignment horizontal="center" vertical="center"/>
    </xf>
    <xf numFmtId="0" fontId="55" fillId="9" borderId="2">
      <alignment horizontal="left" vertical="center" wrapText="1"/>
    </xf>
    <xf numFmtId="0" fontId="12" fillId="9" borderId="2">
      <alignment horizontal="left" vertical="center" wrapText="1"/>
    </xf>
    <xf numFmtId="44" fontId="2" fillId="0" borderId="0" applyFont="0" applyFill="0" applyBorder="0" applyAlignment="0" applyProtection="0"/>
    <xf numFmtId="0" fontId="23" fillId="0" borderId="0"/>
    <xf numFmtId="0" fontId="55" fillId="8" borderId="2" applyNumberFormat="0">
      <alignment horizontal="left" vertical="top" wrapText="1"/>
      <protection locked="0"/>
    </xf>
    <xf numFmtId="0" fontId="1" fillId="0" borderId="0"/>
    <xf numFmtId="0" fontId="23" fillId="0" borderId="0"/>
    <xf numFmtId="0" fontId="81" fillId="0" borderId="0" applyNumberFormat="0" applyFill="0" applyBorder="0" applyAlignment="0" applyProtection="0"/>
  </cellStyleXfs>
  <cellXfs count="758">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pplyProtection="1">
      <alignment horizontal="left" vertical="center"/>
    </xf>
    <xf numFmtId="0" fontId="0" fillId="0" borderId="0" xfId="0" applyAlignment="1" applyProtection="1">
      <alignment vertical="center"/>
    </xf>
    <xf numFmtId="0" fontId="0" fillId="0" borderId="0" xfId="0" applyFill="1" applyBorder="1" applyAlignment="1" applyProtection="1">
      <alignment vertical="center"/>
    </xf>
    <xf numFmtId="0" fontId="6" fillId="0" borderId="0" xfId="0" applyFont="1" applyFill="1" applyBorder="1" applyAlignment="1" applyProtection="1">
      <alignment vertical="center"/>
    </xf>
    <xf numFmtId="0" fontId="0" fillId="0" borderId="0" xfId="0" quotePrefix="1" applyAlignment="1">
      <alignment vertical="center"/>
    </xf>
    <xf numFmtId="0" fontId="9" fillId="0" borderId="0" xfId="0" applyFont="1" applyAlignment="1">
      <alignment vertical="center"/>
    </xf>
    <xf numFmtId="0" fontId="11" fillId="0" borderId="0" xfId="0" applyFont="1" applyFill="1" applyBorder="1" applyAlignment="1">
      <alignment horizontal="center" vertical="center"/>
    </xf>
    <xf numFmtId="0" fontId="23" fillId="0" borderId="0" xfId="0" applyFont="1" applyBorder="1" applyAlignment="1">
      <alignment vertical="center"/>
    </xf>
    <xf numFmtId="0" fontId="19" fillId="0" borderId="0" xfId="0" applyFont="1" applyAlignment="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11" xfId="0" applyBorder="1" applyAlignment="1" applyProtection="1">
      <alignment vertical="center"/>
    </xf>
    <xf numFmtId="0" fontId="6" fillId="0" borderId="0" xfId="0" applyFont="1" applyBorder="1" applyAlignment="1" applyProtection="1">
      <alignment horizontal="center" vertical="center"/>
    </xf>
    <xf numFmtId="49" fontId="9" fillId="0" borderId="0" xfId="0" applyNumberFormat="1" applyFont="1" applyAlignment="1">
      <alignment vertical="center"/>
    </xf>
    <xf numFmtId="0" fontId="6" fillId="0" borderId="0" xfId="0" applyFont="1" applyAlignment="1">
      <alignment horizontal="right" vertical="center"/>
    </xf>
    <xf numFmtId="0" fontId="27" fillId="0" borderId="0" xfId="0" applyFont="1" applyBorder="1" applyAlignment="1" applyProtection="1">
      <alignment vertical="center"/>
    </xf>
    <xf numFmtId="0" fontId="27" fillId="0" borderId="11" xfId="0" applyFont="1" applyBorder="1" applyAlignment="1" applyProtection="1">
      <alignment vertical="center"/>
    </xf>
    <xf numFmtId="0" fontId="0" fillId="0" borderId="1" xfId="0" applyBorder="1" applyAlignment="1" applyProtection="1">
      <alignment vertical="center"/>
    </xf>
    <xf numFmtId="0" fontId="0" fillId="0" borderId="13" xfId="0" applyBorder="1" applyAlignment="1" applyProtection="1">
      <alignment vertical="center"/>
    </xf>
    <xf numFmtId="0" fontId="11" fillId="0" borderId="0" xfId="0" applyFont="1" applyFill="1" applyBorder="1" applyAlignment="1" applyProtection="1">
      <alignment vertical="center"/>
    </xf>
    <xf numFmtId="0" fontId="0" fillId="0" borderId="0" xfId="0" applyFill="1" applyAlignment="1" applyProtection="1">
      <alignment vertical="center"/>
    </xf>
    <xf numFmtId="0" fontId="9" fillId="0" borderId="0" xfId="0" applyFont="1" applyBorder="1" applyAlignment="1" applyProtection="1">
      <alignment vertical="center" wrapText="1"/>
    </xf>
    <xf numFmtId="0" fontId="27" fillId="0" borderId="1" xfId="0" applyFont="1" applyFill="1" applyBorder="1" applyAlignment="1" applyProtection="1">
      <alignment vertical="center"/>
    </xf>
    <xf numFmtId="0" fontId="27" fillId="0" borderId="0" xfId="0" applyFont="1" applyFill="1" applyBorder="1" applyAlignment="1" applyProtection="1">
      <alignment vertical="center"/>
    </xf>
    <xf numFmtId="0" fontId="23" fillId="0" borderId="8" xfId="0" applyFont="1" applyBorder="1" applyAlignment="1" applyProtection="1">
      <alignment vertical="center"/>
    </xf>
    <xf numFmtId="0" fontId="23" fillId="0" borderId="7" xfId="0" applyFont="1" applyBorder="1" applyAlignment="1" applyProtection="1">
      <alignment vertical="center"/>
    </xf>
    <xf numFmtId="0" fontId="24" fillId="0" borderId="0" xfId="0" applyFont="1" applyFill="1" applyBorder="1" applyAlignment="1" applyProtection="1">
      <alignment vertical="center"/>
    </xf>
    <xf numFmtId="0" fontId="30" fillId="0" borderId="10" xfId="0" applyFont="1" applyFill="1" applyBorder="1" applyAlignment="1" applyProtection="1">
      <alignment vertical="center"/>
    </xf>
    <xf numFmtId="165" fontId="24" fillId="0" borderId="0" xfId="0" applyNumberFormat="1" applyFont="1" applyFill="1" applyBorder="1" applyAlignment="1" applyProtection="1">
      <alignment vertical="center"/>
    </xf>
    <xf numFmtId="49" fontId="24" fillId="0" borderId="10" xfId="0" applyNumberFormat="1" applyFont="1" applyBorder="1" applyAlignment="1" applyProtection="1">
      <alignment vertical="center"/>
    </xf>
    <xf numFmtId="0" fontId="21" fillId="0" borderId="0" xfId="0" applyFont="1" applyBorder="1" applyAlignment="1" applyProtection="1">
      <alignment vertical="center"/>
    </xf>
    <xf numFmtId="0" fontId="21" fillId="0" borderId="10" xfId="0" applyFont="1" applyBorder="1" applyAlignment="1" applyProtection="1">
      <alignment vertical="center"/>
    </xf>
    <xf numFmtId="0" fontId="21" fillId="0" borderId="0" xfId="0" applyFont="1" applyFill="1" applyBorder="1" applyAlignment="1" applyProtection="1">
      <alignment vertical="center" wrapText="1"/>
    </xf>
    <xf numFmtId="0" fontId="23" fillId="0" borderId="10" xfId="0" applyFont="1" applyBorder="1" applyAlignment="1" applyProtection="1">
      <alignment vertical="center"/>
    </xf>
    <xf numFmtId="0" fontId="23" fillId="0" borderId="1" xfId="0" applyFont="1" applyBorder="1" applyAlignment="1" applyProtection="1">
      <alignment vertical="center"/>
    </xf>
    <xf numFmtId="0" fontId="24" fillId="0" borderId="8" xfId="0" applyFont="1" applyFill="1" applyBorder="1" applyAlignment="1" applyProtection="1">
      <alignment vertical="center"/>
    </xf>
    <xf numFmtId="0" fontId="30" fillId="0" borderId="7" xfId="0" applyFont="1" applyFill="1" applyBorder="1" applyAlignment="1" applyProtection="1">
      <alignment vertical="center"/>
    </xf>
    <xf numFmtId="0" fontId="23" fillId="0" borderId="12" xfId="0" applyFont="1" applyBorder="1" applyAlignment="1" applyProtection="1">
      <alignment vertical="center"/>
    </xf>
    <xf numFmtId="0" fontId="24" fillId="0" borderId="11" xfId="0" applyFont="1" applyFill="1" applyBorder="1" applyAlignment="1" applyProtection="1">
      <alignment vertical="center"/>
    </xf>
    <xf numFmtId="165" fontId="24" fillId="0" borderId="11" xfId="0" applyNumberFormat="1" applyFont="1" applyFill="1" applyBorder="1" applyAlignment="1" applyProtection="1">
      <alignment vertical="center"/>
    </xf>
    <xf numFmtId="0" fontId="23" fillId="0" borderId="11" xfId="0" applyFont="1" applyBorder="1" applyAlignment="1" applyProtection="1">
      <alignment vertical="center"/>
    </xf>
    <xf numFmtId="0" fontId="21" fillId="0" borderId="11" xfId="0" applyFont="1" applyFill="1" applyBorder="1" applyAlignment="1" applyProtection="1">
      <alignment vertical="center" wrapText="1"/>
    </xf>
    <xf numFmtId="0" fontId="24" fillId="0" borderId="9" xfId="0" applyFont="1" applyFill="1" applyBorder="1" applyAlignment="1" applyProtection="1">
      <alignment vertical="center"/>
    </xf>
    <xf numFmtId="0" fontId="23" fillId="0" borderId="13" xfId="0" applyFont="1" applyBorder="1" applyAlignment="1" applyProtection="1">
      <alignment vertical="center"/>
    </xf>
    <xf numFmtId="0" fontId="0" fillId="0" borderId="0" xfId="0"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7" fillId="0" borderId="0" xfId="0" applyFont="1" applyBorder="1" applyAlignment="1" applyProtection="1">
      <alignment vertical="center"/>
    </xf>
    <xf numFmtId="0" fontId="9" fillId="0" borderId="0" xfId="0" applyFont="1" applyAlignment="1" applyProtection="1">
      <alignment vertical="center"/>
    </xf>
    <xf numFmtId="0" fontId="0" fillId="0" borderId="0" xfId="0" applyFont="1" applyAlignment="1" applyProtection="1">
      <alignment vertical="center"/>
    </xf>
    <xf numFmtId="0" fontId="39" fillId="0" borderId="0" xfId="0" applyFont="1" applyAlignment="1">
      <alignment vertical="center"/>
    </xf>
    <xf numFmtId="49" fontId="19" fillId="0" borderId="0" xfId="0" applyNumberFormat="1" applyFont="1" applyAlignment="1">
      <alignment vertical="center"/>
    </xf>
    <xf numFmtId="0" fontId="0" fillId="0" borderId="0" xfId="0" applyFill="1" applyBorder="1" applyAlignment="1"/>
    <xf numFmtId="0" fontId="14" fillId="0" borderId="0" xfId="0" applyFont="1" applyFill="1" applyBorder="1" applyAlignment="1" applyProtection="1">
      <alignment vertical="center"/>
    </xf>
    <xf numFmtId="0" fontId="9"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9" fillId="0" borderId="0" xfId="0" applyFont="1" applyFill="1" applyBorder="1" applyAlignment="1" applyProtection="1">
      <alignment horizontal="left" vertical="center" wrapText="1"/>
    </xf>
    <xf numFmtId="0" fontId="6" fillId="0" borderId="0" xfId="0" applyFont="1" applyAlignment="1" applyProtection="1">
      <alignment horizontal="center" vertical="center"/>
    </xf>
    <xf numFmtId="0" fontId="6" fillId="0" borderId="0" xfId="0" applyFont="1" applyFill="1" applyAlignment="1" applyProtection="1">
      <alignment horizontal="center" vertical="center"/>
    </xf>
    <xf numFmtId="0" fontId="8" fillId="0" borderId="0" xfId="0" applyFont="1" applyAlignment="1" applyProtection="1">
      <alignment vertical="center" wrapText="1"/>
    </xf>
    <xf numFmtId="0" fontId="8" fillId="0" borderId="0" xfId="0" applyFont="1" applyBorder="1" applyAlignment="1" applyProtection="1">
      <alignment vertical="center" wrapText="1"/>
    </xf>
    <xf numFmtId="0" fontId="29" fillId="0" borderId="0" xfId="0" applyFont="1" applyFill="1" applyBorder="1" applyAlignment="1" applyProtection="1">
      <alignment vertical="center"/>
    </xf>
    <xf numFmtId="49" fontId="7" fillId="0" borderId="0" xfId="0" applyNumberFormat="1" applyFont="1" applyFill="1" applyBorder="1" applyAlignment="1" applyProtection="1">
      <alignment vertical="center"/>
    </xf>
    <xf numFmtId="165" fontId="7" fillId="0" borderId="0" xfId="0" applyNumberFormat="1" applyFont="1" applyFill="1" applyBorder="1" applyAlignment="1" applyProtection="1">
      <alignment vertical="center"/>
    </xf>
    <xf numFmtId="0" fontId="14" fillId="0" borderId="0" xfId="0"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1" fontId="13" fillId="0" borderId="0" xfId="0" applyNumberFormat="1" applyFont="1" applyFill="1" applyBorder="1" applyAlignment="1" applyProtection="1">
      <alignment vertical="center"/>
    </xf>
    <xf numFmtId="0" fontId="13" fillId="0" borderId="0" xfId="0" applyFont="1" applyFill="1" applyBorder="1" applyAlignment="1" applyProtection="1">
      <alignment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19" fillId="0" borderId="0" xfId="0" applyFont="1" applyFill="1" applyBorder="1" applyAlignment="1" applyProtection="1">
      <alignment wrapText="1"/>
    </xf>
    <xf numFmtId="0" fontId="20" fillId="0" borderId="0" xfId="0" applyFont="1" applyBorder="1" applyAlignment="1" applyProtection="1">
      <alignment vertical="center"/>
    </xf>
    <xf numFmtId="0" fontId="28" fillId="0" borderId="0" xfId="0" applyFont="1" applyFill="1" applyBorder="1" applyAlignment="1" applyProtection="1">
      <alignment vertical="center" wrapText="1"/>
    </xf>
    <xf numFmtId="49" fontId="22" fillId="0" borderId="0" xfId="0" applyNumberFormat="1" applyFont="1" applyAlignment="1" applyProtection="1">
      <alignment horizontal="center"/>
    </xf>
    <xf numFmtId="49" fontId="22" fillId="0" borderId="0" xfId="0" applyNumberFormat="1" applyFont="1" applyBorder="1" applyAlignment="1" applyProtection="1">
      <alignment horizontal="center"/>
    </xf>
    <xf numFmtId="0" fontId="0" fillId="0" borderId="0" xfId="0" applyAlignment="1" applyProtection="1">
      <alignment horizontal="center" vertical="center"/>
    </xf>
    <xf numFmtId="0" fontId="11" fillId="0" borderId="0" xfId="0" applyFont="1" applyFill="1" applyAlignment="1" applyProtection="1">
      <alignment horizontal="left" vertical="center"/>
    </xf>
    <xf numFmtId="0" fontId="16" fillId="0" borderId="0" xfId="0" applyFont="1" applyFill="1" applyAlignment="1" applyProtection="1">
      <alignment horizontal="right" vertical="center"/>
    </xf>
    <xf numFmtId="0" fontId="0" fillId="0" borderId="0" xfId="0" applyAlignment="1" applyProtection="1">
      <alignment horizontal="left" vertical="center" wrapText="1"/>
    </xf>
    <xf numFmtId="0" fontId="9" fillId="0" borderId="0" xfId="0" applyFont="1" applyBorder="1" applyAlignment="1" applyProtection="1">
      <alignment vertical="top"/>
    </xf>
    <xf numFmtId="1" fontId="6" fillId="0" borderId="0" xfId="0" applyNumberFormat="1" applyFont="1" applyFill="1" applyBorder="1" applyAlignment="1" applyProtection="1">
      <alignment horizontal="center"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0"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0" xfId="0" applyBorder="1" applyAlignment="1" applyProtection="1">
      <alignment vertical="center"/>
    </xf>
    <xf numFmtId="0" fontId="0" fillId="0" borderId="0" xfId="0" applyBorder="1" applyAlignment="1" applyProtection="1">
      <alignment horizontal="center" vertical="center" wrapText="1"/>
    </xf>
    <xf numFmtId="0" fontId="6" fillId="0" borderId="12" xfId="0" applyFont="1" applyBorder="1" applyAlignment="1" applyProtection="1">
      <alignment horizontal="center" vertical="center"/>
    </xf>
    <xf numFmtId="0" fontId="6"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1" xfId="0" applyFont="1" applyBorder="1" applyAlignment="1" applyProtection="1">
      <alignment vertical="center" wrapText="1"/>
    </xf>
    <xf numFmtId="0" fontId="0" fillId="0" borderId="1" xfId="0" applyBorder="1" applyAlignment="1" applyProtection="1">
      <alignment horizontal="left"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left" vertical="center" wrapText="1"/>
    </xf>
    <xf numFmtId="0" fontId="0" fillId="0" borderId="0" xfId="0" applyAlignment="1" applyProtection="1">
      <alignment vertical="center" wrapText="1"/>
    </xf>
    <xf numFmtId="0" fontId="0" fillId="0" borderId="10" xfId="0" applyBorder="1" applyAlignment="1" applyProtection="1">
      <alignment horizontal="center"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2" xfId="0"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left" vertical="center"/>
    </xf>
    <xf numFmtId="0" fontId="7" fillId="0" borderId="8" xfId="0" applyFont="1" applyBorder="1" applyAlignment="1" applyProtection="1">
      <alignment horizontal="center" vertical="center"/>
    </xf>
    <xf numFmtId="0" fontId="0" fillId="0" borderId="12" xfId="0" applyBorder="1" applyAlignment="1" applyProtection="1">
      <alignment vertical="center"/>
    </xf>
    <xf numFmtId="0" fontId="17" fillId="0" borderId="0" xfId="0" applyFont="1" applyBorder="1" applyAlignment="1" applyProtection="1">
      <alignment vertical="center" wrapText="1"/>
    </xf>
    <xf numFmtId="0" fontId="23" fillId="0" borderId="0" xfId="0" applyFont="1" applyAlignment="1" applyProtection="1">
      <alignment vertical="center"/>
    </xf>
    <xf numFmtId="0" fontId="23" fillId="0" borderId="9" xfId="0" applyFont="1" applyBorder="1" applyAlignment="1" applyProtection="1">
      <alignment vertical="center"/>
    </xf>
    <xf numFmtId="0" fontId="23"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3" fillId="0" borderId="0" xfId="0" applyFont="1" applyBorder="1" applyAlignment="1" applyProtection="1">
      <alignment vertical="center"/>
    </xf>
    <xf numFmtId="0" fontId="27" fillId="0" borderId="7" xfId="0" applyFont="1" applyFill="1" applyBorder="1" applyAlignment="1" applyProtection="1">
      <alignment vertical="center"/>
    </xf>
    <xf numFmtId="0" fontId="30" fillId="0" borderId="8" xfId="0" applyFont="1" applyFill="1" applyBorder="1" applyAlignment="1" applyProtection="1">
      <alignment vertical="center"/>
    </xf>
    <xf numFmtId="0" fontId="6" fillId="0" borderId="0" xfId="0" applyFont="1" applyFill="1" applyAlignment="1" applyProtection="1">
      <alignment vertical="center"/>
    </xf>
    <xf numFmtId="0" fontId="8" fillId="0" borderId="0" xfId="0" applyFont="1" applyFill="1" applyBorder="1" applyAlignment="1" applyProtection="1">
      <alignment vertical="center" wrapText="1"/>
    </xf>
    <xf numFmtId="0" fontId="21" fillId="0" borderId="0" xfId="0" applyFont="1" applyFill="1" applyBorder="1" applyAlignment="1" applyProtection="1">
      <alignment horizontal="left" vertical="center" wrapText="1"/>
    </xf>
    <xf numFmtId="0" fontId="37" fillId="0" borderId="0" xfId="0" applyFont="1" applyAlignment="1" applyProtection="1">
      <alignment vertical="center"/>
    </xf>
    <xf numFmtId="164" fontId="31" fillId="0" borderId="0" xfId="0" applyNumberFormat="1" applyFont="1" applyFill="1" applyBorder="1" applyAlignment="1" applyProtection="1">
      <alignment vertical="center"/>
    </xf>
    <xf numFmtId="0" fontId="23" fillId="0" borderId="0" xfId="0" applyFont="1" applyFill="1" applyAlignment="1" applyProtection="1"/>
    <xf numFmtId="0" fontId="32"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textRotation="90"/>
    </xf>
    <xf numFmtId="164" fontId="31" fillId="0" borderId="0" xfId="0" applyNumberFormat="1" applyFont="1" applyFill="1" applyBorder="1" applyAlignment="1" applyProtection="1">
      <alignment horizontal="center" vertical="center"/>
    </xf>
    <xf numFmtId="0" fontId="36"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26" fillId="0" borderId="0" xfId="0" applyFont="1" applyAlignment="1" applyProtection="1">
      <alignment vertical="center"/>
    </xf>
    <xf numFmtId="0" fontId="9" fillId="0" borderId="18" xfId="0" applyFont="1" applyFill="1" applyBorder="1" applyAlignment="1" applyProtection="1">
      <alignment vertical="center" wrapText="1"/>
    </xf>
    <xf numFmtId="0" fontId="0" fillId="0" borderId="18" xfId="0" applyBorder="1" applyAlignment="1" applyProtection="1">
      <alignment vertical="center"/>
    </xf>
    <xf numFmtId="0" fontId="21" fillId="0" borderId="13" xfId="0" applyFont="1" applyFill="1" applyBorder="1" applyAlignment="1" applyProtection="1">
      <alignment vertical="center" wrapText="1"/>
    </xf>
    <xf numFmtId="0" fontId="0" fillId="0" borderId="18" xfId="0" applyFill="1" applyBorder="1" applyAlignment="1" applyProtection="1">
      <alignment vertical="center"/>
    </xf>
    <xf numFmtId="0" fontId="9" fillId="0" borderId="0" xfId="0" applyFont="1" applyAlignment="1" applyProtection="1">
      <alignment horizontal="left" vertical="center"/>
    </xf>
    <xf numFmtId="49" fontId="42" fillId="0" borderId="0" xfId="0" applyNumberFormat="1" applyFont="1" applyFill="1" applyBorder="1" applyAlignment="1" applyProtection="1">
      <alignment vertical="center"/>
    </xf>
    <xf numFmtId="49" fontId="42" fillId="0" borderId="0" xfId="0" applyNumberFormat="1" applyFont="1" applyFill="1" applyBorder="1" applyAlignment="1" applyProtection="1">
      <alignment horizontal="center" vertical="center"/>
    </xf>
    <xf numFmtId="49" fontId="42" fillId="0" borderId="13" xfId="0" applyNumberFormat="1" applyFont="1" applyFill="1" applyBorder="1" applyAlignment="1" applyProtection="1">
      <alignment vertical="center"/>
    </xf>
    <xf numFmtId="0" fontId="48" fillId="0" borderId="0" xfId="0" applyFont="1" applyAlignment="1">
      <alignment vertical="center"/>
    </xf>
    <xf numFmtId="0" fontId="48" fillId="0" borderId="0" xfId="0" applyFont="1" applyAlignment="1" applyProtection="1">
      <alignment vertical="center"/>
    </xf>
    <xf numFmtId="0" fontId="0" fillId="0" borderId="0" xfId="0"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Alignment="1" applyProtection="1">
      <alignment horizontal="left" vertical="center"/>
    </xf>
    <xf numFmtId="0" fontId="0" fillId="0" borderId="0" xfId="0" applyBorder="1" applyAlignment="1" applyProtection="1">
      <alignment horizontal="left" vertical="center"/>
    </xf>
    <xf numFmtId="0" fontId="0" fillId="0" borderId="10" xfId="0" applyBorder="1" applyAlignment="1" applyProtection="1">
      <alignment horizontal="center" vertical="center"/>
    </xf>
    <xf numFmtId="0" fontId="0" fillId="0" borderId="0" xfId="0" applyBorder="1" applyAlignment="1" applyProtection="1">
      <alignment horizontal="center" vertical="center"/>
    </xf>
    <xf numFmtId="0" fontId="0" fillId="0" borderId="8" xfId="0" applyBorder="1" applyAlignment="1" applyProtection="1">
      <alignment horizontal="left" vertical="center"/>
    </xf>
    <xf numFmtId="0" fontId="6" fillId="0" borderId="0" xfId="0" applyFont="1" applyFill="1" applyBorder="1" applyAlignment="1" applyProtection="1">
      <alignment horizontal="center" vertical="center"/>
    </xf>
    <xf numFmtId="0" fontId="0" fillId="0" borderId="0" xfId="0" applyBorder="1" applyAlignment="1" applyProtection="1">
      <alignment vertical="center"/>
      <protection locked="0"/>
    </xf>
    <xf numFmtId="0" fontId="7" fillId="0" borderId="0" xfId="0" applyNumberFormat="1" applyFont="1" applyFill="1" applyBorder="1" applyAlignment="1" applyProtection="1">
      <alignment vertical="center"/>
      <protection locked="0"/>
    </xf>
    <xf numFmtId="165" fontId="7" fillId="0" borderId="0" xfId="0" applyNumberFormat="1" applyFont="1" applyFill="1" applyBorder="1" applyAlignment="1" applyProtection="1">
      <alignment vertical="center"/>
      <protection locked="0"/>
    </xf>
    <xf numFmtId="0" fontId="0" fillId="0" borderId="0" xfId="0" applyAlignment="1">
      <alignment horizontal="center" vertical="center"/>
    </xf>
    <xf numFmtId="0" fontId="0" fillId="0" borderId="0" xfId="0"/>
    <xf numFmtId="0" fontId="0" fillId="0" borderId="0" xfId="0" applyAlignment="1">
      <alignment horizontal="center" vertical="center"/>
    </xf>
    <xf numFmtId="0" fontId="0" fillId="0" borderId="0" xfId="0" applyAlignment="1">
      <alignment horizontal="left"/>
    </xf>
    <xf numFmtId="0" fontId="6" fillId="0" borderId="0" xfId="0" applyFont="1"/>
    <xf numFmtId="3" fontId="0" fillId="0" borderId="0" xfId="0" applyNumberFormat="1" applyAlignment="1">
      <alignment horizontal="center" vertical="center"/>
    </xf>
    <xf numFmtId="3" fontId="0" fillId="0" borderId="0" xfId="0" applyNumberFormat="1" applyBorder="1" applyAlignment="1">
      <alignment horizontal="center" vertical="center"/>
    </xf>
    <xf numFmtId="3" fontId="0" fillId="0" borderId="0" xfId="0" applyNumberFormat="1" applyFont="1" applyBorder="1" applyAlignment="1">
      <alignment horizontal="center" vertical="center"/>
    </xf>
    <xf numFmtId="3" fontId="6" fillId="0" borderId="2" xfId="0" applyNumberFormat="1" applyFont="1" applyBorder="1" applyAlignment="1">
      <alignment horizontal="center" vertical="center"/>
    </xf>
    <xf numFmtId="3" fontId="0" fillId="0" borderId="2" xfId="0" applyNumberFormat="1" applyBorder="1" applyAlignment="1">
      <alignment horizontal="center" vertical="center"/>
    </xf>
    <xf numFmtId="3" fontId="6" fillId="0" borderId="33" xfId="0" applyNumberFormat="1" applyFont="1" applyBorder="1" applyAlignment="1">
      <alignment horizontal="center" vertical="center"/>
    </xf>
    <xf numFmtId="3" fontId="6" fillId="0" borderId="32" xfId="0" applyNumberFormat="1" applyFont="1" applyBorder="1" applyAlignment="1">
      <alignment horizontal="center" vertical="center"/>
    </xf>
    <xf numFmtId="3" fontId="0" fillId="0" borderId="33" xfId="0" applyNumberFormat="1" applyBorder="1" applyAlignment="1">
      <alignment horizontal="center" vertical="center"/>
    </xf>
    <xf numFmtId="3" fontId="0" fillId="0" borderId="32" xfId="0" applyNumberFormat="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7" xfId="0" applyBorder="1" applyAlignment="1">
      <alignment horizontal="center" vertical="center"/>
    </xf>
    <xf numFmtId="0" fontId="0" fillId="0" borderId="39" xfId="0" applyBorder="1" applyAlignment="1">
      <alignment horizontal="center" vertical="center" wrapText="1"/>
    </xf>
    <xf numFmtId="3" fontId="6" fillId="0" borderId="4" xfId="0" applyNumberFormat="1" applyFont="1" applyBorder="1" applyAlignment="1">
      <alignment horizontal="center" vertical="center"/>
    </xf>
    <xf numFmtId="3" fontId="0" fillId="0" borderId="4" xfId="0" applyNumberFormat="1" applyBorder="1" applyAlignment="1">
      <alignment horizontal="center" vertical="center"/>
    </xf>
    <xf numFmtId="3" fontId="0" fillId="0" borderId="4" xfId="0" applyNumberFormat="1" applyFont="1" applyBorder="1" applyAlignment="1">
      <alignment horizontal="center" vertical="center"/>
    </xf>
    <xf numFmtId="3" fontId="0" fillId="0" borderId="33" xfId="0" applyNumberFormat="1" applyFont="1" applyBorder="1" applyAlignment="1">
      <alignment horizontal="center" vertical="center"/>
    </xf>
    <xf numFmtId="3" fontId="0"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0" fillId="0" borderId="32" xfId="0" applyBorder="1" applyAlignment="1">
      <alignment horizontal="center" vertical="center"/>
    </xf>
    <xf numFmtId="0" fontId="6" fillId="0" borderId="32" xfId="0" applyFont="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 xfId="0" applyBorder="1" applyAlignment="1"/>
    <xf numFmtId="0" fontId="0" fillId="0" borderId="0" xfId="0" applyAlignment="1"/>
    <xf numFmtId="3" fontId="0" fillId="0" borderId="2" xfId="0" applyNumberFormat="1" applyFill="1" applyBorder="1" applyAlignment="1">
      <alignment horizontal="center" vertical="center"/>
    </xf>
    <xf numFmtId="3" fontId="6" fillId="4" borderId="35" xfId="0" applyNumberFormat="1" applyFont="1" applyFill="1" applyBorder="1" applyAlignment="1">
      <alignment horizontal="center" vertical="center"/>
    </xf>
    <xf numFmtId="3" fontId="6" fillId="4" borderId="36" xfId="0" applyNumberFormat="1" applyFont="1" applyFill="1" applyBorder="1" applyAlignment="1">
      <alignment horizontal="center" vertical="center"/>
    </xf>
    <xf numFmtId="0" fontId="6" fillId="4" borderId="36" xfId="0" applyFont="1" applyFill="1" applyBorder="1" applyAlignment="1">
      <alignment horizontal="center" vertical="center"/>
    </xf>
    <xf numFmtId="3" fontId="6" fillId="4" borderId="42" xfId="0" applyNumberFormat="1" applyFont="1" applyFill="1" applyBorder="1" applyAlignment="1">
      <alignment horizontal="center" vertical="center"/>
    </xf>
    <xf numFmtId="0" fontId="6" fillId="0" borderId="36" xfId="0" applyFont="1" applyBorder="1" applyAlignment="1">
      <alignment horizontal="center" vertical="center"/>
    </xf>
    <xf numFmtId="0" fontId="0" fillId="0" borderId="43" xfId="0" applyBorder="1" applyAlignment="1"/>
    <xf numFmtId="0" fontId="6" fillId="0" borderId="43" xfId="0" applyFont="1" applyBorder="1" applyAlignment="1"/>
    <xf numFmtId="0" fontId="0" fillId="0" borderId="43" xfId="0" applyBorder="1" applyAlignment="1">
      <alignment horizontal="left" indent="1"/>
    </xf>
    <xf numFmtId="0" fontId="6" fillId="0" borderId="43" xfId="0" applyFont="1" applyBorder="1" applyAlignment="1">
      <alignment horizontal="left"/>
    </xf>
    <xf numFmtId="0" fontId="6" fillId="4" borderId="44" xfId="0" applyFont="1" applyFill="1" applyBorder="1" applyAlignment="1">
      <alignment horizontal="left"/>
    </xf>
    <xf numFmtId="0" fontId="0" fillId="0" borderId="45" xfId="0" applyBorder="1" applyAlignment="1">
      <alignment horizontal="center" vertical="center" wrapText="1"/>
    </xf>
    <xf numFmtId="0" fontId="6" fillId="0" borderId="4" xfId="0" applyFont="1" applyBorder="1" applyAlignment="1">
      <alignment horizontal="center" vertical="center"/>
    </xf>
    <xf numFmtId="0" fontId="6" fillId="0" borderId="24" xfId="0" applyFont="1" applyBorder="1" applyAlignment="1">
      <alignment horizontal="center" vertical="center"/>
    </xf>
    <xf numFmtId="3" fontId="6" fillId="4" borderId="30" xfId="0" applyNumberFormat="1" applyFont="1" applyFill="1" applyBorder="1" applyAlignment="1">
      <alignment horizontal="center" vertical="center"/>
    </xf>
    <xf numFmtId="3" fontId="6" fillId="4" borderId="34" xfId="0" applyNumberFormat="1" applyFont="1" applyFill="1" applyBorder="1" applyAlignment="1">
      <alignment horizontal="center" vertical="center"/>
    </xf>
    <xf numFmtId="0" fontId="0" fillId="0" borderId="37" xfId="0" applyBorder="1" applyAlignment="1"/>
    <xf numFmtId="0" fontId="0" fillId="0" borderId="46" xfId="0" applyBorder="1" applyAlignment="1">
      <alignment horizontal="center" vertical="center" wrapText="1"/>
    </xf>
    <xf numFmtId="0" fontId="0" fillId="0" borderId="40" xfId="0" applyBorder="1" applyAlignment="1"/>
    <xf numFmtId="0" fontId="0" fillId="0" borderId="18" xfId="0" applyBorder="1" applyAlignment="1"/>
    <xf numFmtId="3" fontId="6" fillId="4" borderId="24" xfId="0" applyNumberFormat="1" applyFont="1" applyFill="1" applyBorder="1" applyAlignment="1">
      <alignment horizontal="center" vertical="center"/>
    </xf>
    <xf numFmtId="0" fontId="0" fillId="0" borderId="43" xfId="0" applyFill="1" applyBorder="1" applyAlignment="1">
      <alignment horizontal="center" vertical="center" wrapText="1"/>
    </xf>
    <xf numFmtId="0" fontId="54" fillId="0" borderId="0" xfId="8" applyFont="1" applyProtection="1"/>
    <xf numFmtId="0" fontId="55" fillId="0" borderId="0" xfId="9" applyProtection="1">
      <alignment horizontal="left" vertical="center"/>
    </xf>
    <xf numFmtId="0" fontId="58" fillId="0" borderId="0" xfId="9" applyFont="1" applyProtection="1">
      <alignment horizontal="left" vertical="center"/>
    </xf>
    <xf numFmtId="0" fontId="51" fillId="0" borderId="0" xfId="9" applyFont="1" applyProtection="1">
      <alignment horizontal="left" vertical="center"/>
    </xf>
    <xf numFmtId="0" fontId="55" fillId="0" borderId="0" xfId="8" applyFont="1" applyProtection="1"/>
    <xf numFmtId="0" fontId="0" fillId="0" borderId="0" xfId="9" applyFont="1" applyProtection="1">
      <alignment horizontal="left" vertical="center"/>
    </xf>
    <xf numFmtId="0" fontId="0" fillId="0" borderId="0" xfId="0" applyFont="1" applyAlignment="1">
      <alignment vertical="center"/>
    </xf>
    <xf numFmtId="0" fontId="0" fillId="0" borderId="0" xfId="0" applyFont="1"/>
    <xf numFmtId="0" fontId="55" fillId="0" borderId="0" xfId="9" applyBorder="1" applyProtection="1">
      <alignment horizontal="left" vertical="center"/>
    </xf>
    <xf numFmtId="1" fontId="10" fillId="17" borderId="38" xfId="9" applyNumberFormat="1" applyFont="1" applyFill="1" applyBorder="1" applyAlignment="1" applyProtection="1">
      <alignment horizontal="center" vertical="center"/>
    </xf>
    <xf numFmtId="1" fontId="10" fillId="17" borderId="2" xfId="9" applyNumberFormat="1" applyFont="1" applyFill="1" applyBorder="1" applyAlignment="1" applyProtection="1">
      <alignment horizontal="center" vertical="center"/>
    </xf>
    <xf numFmtId="1" fontId="10" fillId="17" borderId="39" xfId="9" applyNumberFormat="1" applyFont="1" applyFill="1" applyBorder="1" applyAlignment="1" applyProtection="1">
      <alignment horizontal="center" vertical="center"/>
    </xf>
    <xf numFmtId="1" fontId="10" fillId="17" borderId="32" xfId="9" applyNumberFormat="1" applyFont="1" applyFill="1" applyBorder="1" applyAlignment="1" applyProtection="1">
      <alignment horizontal="center" vertical="center"/>
    </xf>
    <xf numFmtId="1" fontId="10" fillId="17" borderId="35" xfId="9" applyNumberFormat="1" applyFont="1" applyFill="1" applyBorder="1" applyAlignment="1" applyProtection="1">
      <alignment horizontal="center" vertical="center"/>
    </xf>
    <xf numFmtId="1" fontId="10" fillId="17" borderId="36" xfId="9" applyNumberFormat="1" applyFont="1" applyFill="1" applyBorder="1" applyAlignment="1" applyProtection="1">
      <alignment horizontal="center" vertical="center"/>
    </xf>
    <xf numFmtId="0" fontId="6" fillId="21" borderId="39" xfId="9" applyFont="1" applyFill="1" applyBorder="1" applyAlignment="1" applyProtection="1">
      <alignment horizontal="center" vertical="center"/>
    </xf>
    <xf numFmtId="0" fontId="6" fillId="21" borderId="2" xfId="9" applyFont="1" applyFill="1" applyBorder="1" applyAlignment="1" applyProtection="1">
      <alignment horizontal="center" vertical="center"/>
    </xf>
    <xf numFmtId="0" fontId="6" fillId="21" borderId="35" xfId="9" applyFont="1" applyFill="1" applyBorder="1" applyAlignment="1" applyProtection="1">
      <alignment horizontal="center" vertical="center"/>
    </xf>
    <xf numFmtId="0" fontId="0" fillId="21" borderId="39" xfId="9" applyFont="1" applyFill="1" applyBorder="1" applyAlignment="1" applyProtection="1">
      <alignment horizontal="center" vertical="center"/>
    </xf>
    <xf numFmtId="0" fontId="0" fillId="21" borderId="2" xfId="9" applyFont="1" applyFill="1" applyBorder="1" applyAlignment="1" applyProtection="1">
      <alignment horizontal="center" vertical="center"/>
    </xf>
    <xf numFmtId="0" fontId="0" fillId="21" borderId="35" xfId="9" applyFont="1" applyFill="1" applyBorder="1" applyAlignment="1" applyProtection="1">
      <alignment horizontal="center" vertical="center"/>
    </xf>
    <xf numFmtId="0" fontId="23" fillId="0" borderId="0" xfId="9" applyFont="1" applyProtection="1">
      <alignment horizontal="left" vertical="center"/>
    </xf>
    <xf numFmtId="0" fontId="55" fillId="0" borderId="27" xfId="9" applyBorder="1" applyProtection="1">
      <alignment horizontal="left" vertical="center"/>
    </xf>
    <xf numFmtId="0" fontId="51" fillId="0" borderId="0" xfId="8" applyFont="1" applyProtection="1"/>
    <xf numFmtId="0" fontId="51" fillId="0" borderId="0" xfId="0" applyFont="1"/>
    <xf numFmtId="0" fontId="51" fillId="0" borderId="0" xfId="9" applyFont="1" applyAlignment="1" applyProtection="1">
      <alignment horizontal="center" vertical="center"/>
    </xf>
    <xf numFmtId="0" fontId="0" fillId="0" borderId="0" xfId="8" applyFont="1" applyProtection="1"/>
    <xf numFmtId="0" fontId="0" fillId="0" borderId="70" xfId="9" quotePrefix="1" applyFont="1" applyBorder="1" applyAlignment="1" applyProtection="1">
      <alignment horizontal="right" vertical="center"/>
    </xf>
    <xf numFmtId="0" fontId="0" fillId="0" borderId="60" xfId="9" quotePrefix="1" applyFont="1" applyBorder="1" applyAlignment="1" applyProtection="1">
      <alignment horizontal="right" vertical="center"/>
    </xf>
    <xf numFmtId="0" fontId="51" fillId="0" borderId="0" xfId="0" applyFont="1" applyAlignment="1">
      <alignment vertical="center"/>
    </xf>
    <xf numFmtId="0" fontId="0" fillId="0" borderId="0" xfId="0"/>
    <xf numFmtId="0" fontId="55" fillId="0" borderId="2" xfId="9" quotePrefix="1" applyBorder="1" applyAlignment="1" applyProtection="1">
      <alignment horizontal="center" vertical="center"/>
    </xf>
    <xf numFmtId="0" fontId="6" fillId="8" borderId="3" xfId="0" applyFont="1" applyFill="1" applyBorder="1" applyAlignment="1" applyProtection="1">
      <alignment horizontal="center" vertical="center"/>
      <protection locked="0"/>
    </xf>
    <xf numFmtId="0" fontId="6" fillId="8" borderId="4" xfId="0" applyFont="1" applyFill="1" applyBorder="1" applyAlignment="1" applyProtection="1">
      <alignment horizontal="center" vertical="center"/>
      <protection locked="0"/>
    </xf>
    <xf numFmtId="0" fontId="0" fillId="0" borderId="10" xfId="0" applyBorder="1" applyAlignment="1" applyProtection="1">
      <alignment horizontal="left" vertical="center"/>
    </xf>
    <xf numFmtId="0" fontId="0" fillId="0" borderId="0" xfId="0" applyBorder="1" applyAlignment="1" applyProtection="1">
      <alignment horizontal="left" vertical="center"/>
    </xf>
    <xf numFmtId="0" fontId="49" fillId="8" borderId="18" xfId="0" applyFont="1" applyFill="1" applyBorder="1" applyAlignment="1" applyProtection="1">
      <alignment horizontal="center" vertical="center"/>
      <protection locked="0"/>
    </xf>
    <xf numFmtId="0" fontId="49" fillId="8" borderId="1" xfId="0" applyFont="1" applyFill="1" applyBorder="1" applyAlignment="1" applyProtection="1">
      <alignment horizontal="center" vertical="center"/>
      <protection locked="0"/>
    </xf>
    <xf numFmtId="164" fontId="6" fillId="9" borderId="10" xfId="0" applyNumberFormat="1" applyFont="1" applyFill="1" applyBorder="1" applyAlignment="1" applyProtection="1">
      <alignment horizontal="center" vertical="center"/>
    </xf>
    <xf numFmtId="164" fontId="6" fillId="9" borderId="0" xfId="0" applyNumberFormat="1" applyFont="1" applyFill="1" applyBorder="1" applyAlignment="1" applyProtection="1">
      <alignment horizontal="center" vertical="center"/>
    </xf>
    <xf numFmtId="164" fontId="6" fillId="9" borderId="11" xfId="0" applyNumberFormat="1" applyFont="1" applyFill="1" applyBorder="1" applyAlignment="1" applyProtection="1">
      <alignment horizontal="center" vertical="center"/>
    </xf>
    <xf numFmtId="164" fontId="6" fillId="9" borderId="12" xfId="0" applyNumberFormat="1" applyFont="1" applyFill="1" applyBorder="1" applyAlignment="1" applyProtection="1">
      <alignment horizontal="center" vertical="center"/>
    </xf>
    <xf numFmtId="164" fontId="6" fillId="9" borderId="1" xfId="0" applyNumberFormat="1" applyFont="1" applyFill="1" applyBorder="1" applyAlignment="1" applyProtection="1">
      <alignment horizontal="center" vertical="center"/>
    </xf>
    <xf numFmtId="164" fontId="6" fillId="9" borderId="13" xfId="0" applyNumberFormat="1" applyFont="1" applyFill="1" applyBorder="1" applyAlignment="1" applyProtection="1">
      <alignment horizontal="center" vertical="center"/>
    </xf>
    <xf numFmtId="0" fontId="6" fillId="9" borderId="22" xfId="0" applyFont="1" applyFill="1" applyBorder="1" applyAlignment="1" applyProtection="1">
      <alignment horizontal="center" vertical="center"/>
    </xf>
    <xf numFmtId="0" fontId="6" fillId="9" borderId="23" xfId="0" applyFont="1" applyFill="1" applyBorder="1" applyAlignment="1" applyProtection="1">
      <alignment horizontal="center" vertical="center"/>
    </xf>
    <xf numFmtId="0" fontId="6" fillId="9" borderId="24" xfId="0" applyFont="1" applyFill="1" applyBorder="1" applyAlignment="1" applyProtection="1">
      <alignment horizontal="center" vertical="center"/>
    </xf>
    <xf numFmtId="0" fontId="7" fillId="12" borderId="3" xfId="0" applyFont="1" applyFill="1" applyBorder="1" applyAlignment="1" applyProtection="1">
      <alignment horizontal="center" vertical="center"/>
      <protection locked="0"/>
    </xf>
    <xf numFmtId="0" fontId="7" fillId="12" borderId="21" xfId="0" applyFont="1" applyFill="1" applyBorder="1" applyAlignment="1" applyProtection="1">
      <alignment horizontal="center" vertical="center"/>
      <protection locked="0"/>
    </xf>
    <xf numFmtId="0" fontId="7" fillId="12" borderId="4" xfId="0" applyFont="1" applyFill="1" applyBorder="1" applyAlignment="1" applyProtection="1">
      <alignment horizontal="center" vertical="center"/>
      <protection locked="0"/>
    </xf>
    <xf numFmtId="0" fontId="6" fillId="4" borderId="1" xfId="0" applyFont="1" applyFill="1" applyBorder="1" applyAlignment="1" applyProtection="1">
      <alignment horizontal="left" vertical="center" indent="1"/>
    </xf>
    <xf numFmtId="0" fontId="6" fillId="0" borderId="0"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0" xfId="0" applyBorder="1" applyAlignment="1" applyProtection="1">
      <alignment horizontal="center" vertical="center"/>
    </xf>
    <xf numFmtId="0" fontId="6" fillId="0" borderId="0" xfId="0" applyFont="1" applyBorder="1" applyAlignment="1" applyProtection="1">
      <alignment horizontal="center" vertical="center"/>
    </xf>
    <xf numFmtId="0" fontId="11" fillId="3" borderId="0" xfId="0" applyFont="1" applyFill="1" applyAlignment="1" applyProtection="1">
      <alignment horizontal="left" vertical="center"/>
    </xf>
    <xf numFmtId="0" fontId="16" fillId="3" borderId="0" xfId="0" applyFont="1" applyFill="1" applyAlignment="1" applyProtection="1">
      <alignment horizontal="right" vertical="center"/>
    </xf>
    <xf numFmtId="0" fontId="11" fillId="3" borderId="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0" fillId="4" borderId="7"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0" fontId="10" fillId="4" borderId="19"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4" borderId="20" xfId="0" applyFont="1" applyFill="1" applyBorder="1" applyAlignment="1" applyProtection="1">
      <alignment horizontal="center" vertical="center" wrapText="1"/>
    </xf>
    <xf numFmtId="1" fontId="15" fillId="6" borderId="5" xfId="0" applyNumberFormat="1" applyFont="1" applyFill="1" applyBorder="1" applyAlignment="1" applyProtection="1">
      <alignment horizontal="center" vertical="center"/>
    </xf>
    <xf numFmtId="1" fontId="15" fillId="6" borderId="14" xfId="0" applyNumberFormat="1" applyFont="1" applyFill="1" applyBorder="1" applyAlignment="1" applyProtection="1">
      <alignment horizontal="center" vertical="center"/>
    </xf>
    <xf numFmtId="1" fontId="15" fillId="6" borderId="6" xfId="0" applyNumberFormat="1" applyFont="1" applyFill="1" applyBorder="1" applyAlignment="1" applyProtection="1">
      <alignment horizontal="center" vertical="center"/>
    </xf>
    <xf numFmtId="1" fontId="15" fillId="6" borderId="15" xfId="0" applyNumberFormat="1" applyFont="1" applyFill="1" applyBorder="1" applyAlignment="1" applyProtection="1">
      <alignment horizontal="center" vertical="center"/>
    </xf>
    <xf numFmtId="1" fontId="15" fillId="6" borderId="16" xfId="0" applyNumberFormat="1" applyFont="1" applyFill="1" applyBorder="1" applyAlignment="1" applyProtection="1">
      <alignment horizontal="center" vertical="center"/>
    </xf>
    <xf numFmtId="1" fontId="15" fillId="6" borderId="1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29" fillId="3" borderId="10" xfId="0" applyFont="1"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17" fillId="0" borderId="0" xfId="0" applyFont="1" applyProtection="1"/>
    <xf numFmtId="0" fontId="17" fillId="0" borderId="11" xfId="0" applyFont="1" applyBorder="1" applyProtection="1"/>
    <xf numFmtId="0" fontId="30" fillId="3" borderId="3" xfId="0" applyFont="1" applyFill="1" applyBorder="1" applyAlignment="1" applyProtection="1">
      <alignment horizontal="center" vertical="center"/>
    </xf>
    <xf numFmtId="0" fontId="17" fillId="0" borderId="21" xfId="0" applyFont="1" applyBorder="1" applyProtection="1"/>
    <xf numFmtId="0" fontId="17" fillId="0" borderId="4" xfId="0" applyFont="1" applyBorder="1" applyProtection="1"/>
    <xf numFmtId="0" fontId="14" fillId="9" borderId="10" xfId="0" applyFont="1" applyFill="1" applyBorder="1" applyAlignment="1" applyProtection="1">
      <alignment horizontal="center" vertical="center"/>
    </xf>
    <xf numFmtId="0" fontId="14" fillId="9" borderId="0" xfId="0" applyFont="1" applyFill="1" applyBorder="1" applyAlignment="1" applyProtection="1">
      <alignment horizontal="center" vertical="center"/>
    </xf>
    <xf numFmtId="0" fontId="14" fillId="9" borderId="12" xfId="0" applyFont="1" applyFill="1" applyBorder="1" applyAlignment="1" applyProtection="1">
      <alignment horizontal="center" vertical="center"/>
    </xf>
    <xf numFmtId="0" fontId="14" fillId="9" borderId="1" xfId="0" applyFont="1" applyFill="1" applyBorder="1" applyAlignment="1" applyProtection="1">
      <alignment horizontal="center" vertical="center"/>
    </xf>
    <xf numFmtId="0" fontId="7" fillId="8" borderId="12" xfId="0" applyNumberFormat="1" applyFont="1" applyFill="1" applyBorder="1" applyAlignment="1" applyProtection="1">
      <alignment horizontal="center" vertical="center"/>
      <protection locked="0"/>
    </xf>
    <xf numFmtId="0" fontId="7" fillId="8" borderId="1" xfId="0" applyNumberFormat="1" applyFont="1" applyFill="1" applyBorder="1" applyAlignment="1" applyProtection="1">
      <alignment horizontal="center" vertical="center"/>
      <protection locked="0"/>
    </xf>
    <xf numFmtId="165" fontId="7" fillId="8" borderId="1" xfId="0"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0" fillId="0" borderId="0" xfId="0" applyAlignment="1" applyProtection="1">
      <alignment horizontal="left" vertical="center"/>
    </xf>
    <xf numFmtId="0" fontId="24" fillId="4" borderId="0" xfId="0" applyFont="1" applyFill="1" applyBorder="1" applyAlignment="1" applyProtection="1">
      <alignment horizontal="center" vertical="center"/>
    </xf>
    <xf numFmtId="0" fontId="24" fillId="4" borderId="11" xfId="0" applyFont="1" applyFill="1" applyBorder="1" applyAlignment="1" applyProtection="1">
      <alignment horizontal="center" vertical="center"/>
    </xf>
    <xf numFmtId="0" fontId="0" fillId="15" borderId="10" xfId="0" applyFill="1" applyBorder="1" applyAlignment="1" applyProtection="1">
      <alignment horizontal="left" vertical="center"/>
    </xf>
    <xf numFmtId="0" fontId="0" fillId="15" borderId="0" xfId="0" applyFill="1" applyBorder="1" applyAlignment="1" applyProtection="1">
      <alignment horizontal="left" vertical="center"/>
    </xf>
    <xf numFmtId="0" fontId="27" fillId="2" borderId="1"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1" fillId="8" borderId="7" xfId="0" applyFont="1" applyFill="1" applyBorder="1" applyAlignment="1" applyProtection="1">
      <alignment horizontal="left" vertical="center" wrapText="1"/>
      <protection locked="0"/>
    </xf>
    <xf numFmtId="0" fontId="21" fillId="8" borderId="8" xfId="0" applyFont="1" applyFill="1" applyBorder="1" applyAlignment="1" applyProtection="1">
      <alignment horizontal="left" vertical="center" wrapText="1"/>
      <protection locked="0"/>
    </xf>
    <xf numFmtId="0" fontId="21" fillId="8" borderId="9" xfId="0" applyFont="1" applyFill="1" applyBorder="1" applyAlignment="1" applyProtection="1">
      <alignment horizontal="left" vertical="center" wrapText="1"/>
      <protection locked="0"/>
    </xf>
    <xf numFmtId="0" fontId="21" fillId="8" borderId="12" xfId="0" applyFont="1" applyFill="1" applyBorder="1" applyAlignment="1" applyProtection="1">
      <alignment horizontal="left" vertical="center" wrapText="1"/>
      <protection locked="0"/>
    </xf>
    <xf numFmtId="0" fontId="21" fillId="8" borderId="1" xfId="0" applyFont="1" applyFill="1" applyBorder="1" applyAlignment="1" applyProtection="1">
      <alignment horizontal="left" vertical="center" wrapText="1"/>
      <protection locked="0"/>
    </xf>
    <xf numFmtId="0" fontId="21" fillId="8" borderId="13" xfId="0" applyFont="1" applyFill="1" applyBorder="1" applyAlignment="1" applyProtection="1">
      <alignment horizontal="left" vertical="center" wrapText="1"/>
      <protection locked="0"/>
    </xf>
    <xf numFmtId="0" fontId="32" fillId="5" borderId="1" xfId="0" applyFont="1" applyFill="1" applyBorder="1" applyAlignment="1" applyProtection="1">
      <alignment horizontal="center" vertical="center"/>
    </xf>
    <xf numFmtId="0" fontId="32" fillId="5" borderId="13" xfId="0" applyFont="1" applyFill="1" applyBorder="1" applyAlignment="1" applyProtection="1">
      <alignment horizontal="center" vertical="center"/>
    </xf>
    <xf numFmtId="0" fontId="32" fillId="5" borderId="21" xfId="0" applyFont="1" applyFill="1" applyBorder="1" applyAlignment="1" applyProtection="1">
      <alignment horizontal="center" vertical="center"/>
    </xf>
    <xf numFmtId="49" fontId="24" fillId="8" borderId="2" xfId="0" applyNumberFormat="1" applyFont="1" applyFill="1" applyBorder="1" applyAlignment="1" applyProtection="1">
      <alignment horizontal="center" vertical="center"/>
      <protection locked="0"/>
    </xf>
    <xf numFmtId="0" fontId="24" fillId="4" borderId="12" xfId="0" applyFont="1" applyFill="1" applyBorder="1" applyAlignment="1" applyProtection="1">
      <alignment horizontal="center" vertical="center"/>
    </xf>
    <xf numFmtId="0" fontId="24" fillId="4" borderId="1" xfId="0" applyFont="1" applyFill="1" applyBorder="1" applyAlignment="1" applyProtection="1">
      <alignment horizontal="center" vertical="center"/>
    </xf>
    <xf numFmtId="165" fontId="24" fillId="8" borderId="3" xfId="0" applyNumberFormat="1" applyFont="1" applyFill="1" applyBorder="1" applyAlignment="1" applyProtection="1">
      <alignment horizontal="center" vertical="center"/>
      <protection locked="0"/>
    </xf>
    <xf numFmtId="165" fontId="24" fillId="8" borderId="21" xfId="0" applyNumberFormat="1" applyFont="1" applyFill="1" applyBorder="1" applyAlignment="1" applyProtection="1">
      <alignment horizontal="center" vertical="center"/>
      <protection locked="0"/>
    </xf>
    <xf numFmtId="165" fontId="24" fillId="8" borderId="4" xfId="0" applyNumberFormat="1" applyFont="1" applyFill="1" applyBorder="1" applyAlignment="1" applyProtection="1">
      <alignment horizontal="center" vertical="center"/>
      <protection locked="0"/>
    </xf>
    <xf numFmtId="0" fontId="6" fillId="8" borderId="12" xfId="0" applyFont="1" applyFill="1" applyBorder="1" applyAlignment="1" applyProtection="1">
      <alignment horizontal="center" vertical="center"/>
      <protection locked="0"/>
    </xf>
    <xf numFmtId="0" fontId="0" fillId="8" borderId="1" xfId="0" applyFill="1" applyBorder="1" applyProtection="1">
      <protection locked="0"/>
    </xf>
    <xf numFmtId="0" fontId="0" fillId="8" borderId="13" xfId="0" applyFill="1" applyBorder="1" applyProtection="1">
      <protection locked="0"/>
    </xf>
    <xf numFmtId="0" fontId="0" fillId="0" borderId="8" xfId="0" applyBorder="1" applyProtection="1"/>
    <xf numFmtId="0" fontId="0" fillId="0" borderId="9" xfId="0" applyBorder="1" applyProtection="1"/>
    <xf numFmtId="0" fontId="0" fillId="0" borderId="10" xfId="0" applyBorder="1" applyProtection="1"/>
    <xf numFmtId="0" fontId="0" fillId="0" borderId="0" xfId="0" applyProtection="1"/>
    <xf numFmtId="0" fontId="0" fillId="0" borderId="11" xfId="0" applyBorder="1" applyProtection="1"/>
    <xf numFmtId="0" fontId="17" fillId="0" borderId="7"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13" xfId="0" applyFont="1" applyBorder="1" applyAlignment="1" applyProtection="1">
      <alignment horizontal="left" vertical="center" wrapText="1"/>
    </xf>
    <xf numFmtId="0" fontId="8" fillId="0" borderId="10" xfId="0" applyFont="1" applyBorder="1" applyAlignment="1" applyProtection="1">
      <alignment horizontal="left" vertical="top"/>
    </xf>
    <xf numFmtId="0" fontId="8" fillId="0" borderId="0" xfId="0" applyFont="1" applyBorder="1" applyAlignment="1" applyProtection="1">
      <alignment horizontal="left" vertical="top"/>
    </xf>
    <xf numFmtId="0" fontId="9" fillId="0" borderId="10" xfId="0" applyFont="1" applyBorder="1" applyAlignment="1" applyProtection="1">
      <alignment horizontal="left" vertical="top"/>
    </xf>
    <xf numFmtId="0" fontId="9" fillId="0" borderId="0" xfId="0" applyFont="1" applyBorder="1" applyAlignment="1" applyProtection="1">
      <alignment horizontal="left" vertical="top"/>
    </xf>
    <xf numFmtId="0" fontId="7" fillId="10" borderId="3" xfId="0" applyFont="1" applyFill="1" applyBorder="1" applyAlignment="1" applyProtection="1">
      <alignment horizontal="center" vertical="center"/>
      <protection locked="0"/>
    </xf>
    <xf numFmtId="0" fontId="7" fillId="10" borderId="21" xfId="0" applyFont="1" applyFill="1" applyBorder="1" applyAlignment="1" applyProtection="1">
      <alignment horizontal="center" vertical="center"/>
      <protection locked="0"/>
    </xf>
    <xf numFmtId="0" fontId="7" fillId="10" borderId="4" xfId="0" applyFont="1" applyFill="1" applyBorder="1" applyAlignment="1" applyProtection="1">
      <alignment horizontal="center" vertical="center"/>
      <protection locked="0"/>
    </xf>
    <xf numFmtId="0" fontId="10" fillId="4" borderId="8" xfId="0" applyFont="1" applyFill="1" applyBorder="1" applyProtection="1"/>
    <xf numFmtId="0" fontId="10" fillId="4" borderId="19" xfId="0" applyFont="1" applyFill="1" applyBorder="1" applyProtection="1"/>
    <xf numFmtId="0" fontId="10" fillId="4" borderId="12" xfId="0" applyFont="1" applyFill="1" applyBorder="1" applyProtection="1"/>
    <xf numFmtId="0" fontId="10" fillId="4" borderId="1" xfId="0" applyFont="1" applyFill="1" applyBorder="1" applyProtection="1"/>
    <xf numFmtId="0" fontId="10" fillId="4" borderId="20" xfId="0" applyFont="1" applyFill="1" applyBorder="1" applyProtection="1"/>
    <xf numFmtId="49" fontId="22" fillId="0" borderId="0" xfId="0" applyNumberFormat="1" applyFont="1" applyAlignment="1" applyProtection="1">
      <alignment horizontal="center"/>
    </xf>
    <xf numFmtId="49" fontId="12" fillId="8" borderId="1" xfId="0" applyNumberFormat="1" applyFont="1" applyFill="1" applyBorder="1" applyAlignment="1" applyProtection="1">
      <alignment horizontal="center" vertical="center"/>
      <protection locked="0"/>
    </xf>
    <xf numFmtId="1" fontId="6" fillId="9" borderId="12" xfId="0" applyNumberFormat="1" applyFont="1" applyFill="1" applyBorder="1" applyAlignment="1" applyProtection="1">
      <alignment horizontal="center" vertical="center"/>
    </xf>
    <xf numFmtId="1" fontId="6" fillId="9" borderId="1" xfId="0" applyNumberFormat="1" applyFont="1" applyFill="1" applyBorder="1" applyAlignment="1" applyProtection="1">
      <alignment horizontal="center" vertical="center"/>
    </xf>
    <xf numFmtId="1" fontId="6" fillId="9" borderId="13" xfId="0" applyNumberFormat="1"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0" fillId="0" borderId="8" xfId="0" applyBorder="1" applyAlignment="1" applyProtection="1">
      <alignment horizontal="left" vertical="center"/>
    </xf>
    <xf numFmtId="0" fontId="0" fillId="0" borderId="0" xfId="0" applyAlignment="1">
      <alignment horizontal="left" vertical="center"/>
    </xf>
    <xf numFmtId="0" fontId="0" fillId="0" borderId="0" xfId="0" applyAlignment="1">
      <alignment horizontal="center" vertical="center"/>
    </xf>
    <xf numFmtId="0" fontId="20" fillId="0" borderId="0" xfId="0" applyFont="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8" fillId="0" borderId="21" xfId="0" applyFont="1" applyFill="1" applyBorder="1" applyAlignment="1" applyProtection="1">
      <alignment horizontal="center" vertical="center" wrapText="1"/>
    </xf>
    <xf numFmtId="0" fontId="0" fillId="0" borderId="21" xfId="0" applyFill="1" applyBorder="1"/>
    <xf numFmtId="0" fontId="0" fillId="0" borderId="4" xfId="0" applyFill="1" applyBorder="1"/>
    <xf numFmtId="0" fontId="13" fillId="11" borderId="3" xfId="0" applyFont="1" applyFill="1" applyBorder="1" applyAlignment="1" applyProtection="1">
      <alignment horizontal="center" vertical="center"/>
      <protection locked="0"/>
    </xf>
    <xf numFmtId="0" fontId="0" fillId="11" borderId="4" xfId="0" applyFill="1" applyBorder="1" applyProtection="1">
      <protection locked="0"/>
    </xf>
    <xf numFmtId="0" fontId="0" fillId="0" borderId="0" xfId="0" applyAlignment="1" applyProtection="1">
      <alignment horizontal="left" vertical="center" wrapText="1"/>
    </xf>
    <xf numFmtId="0" fontId="52" fillId="0" borderId="26" xfId="8" applyFont="1" applyFill="1" applyBorder="1" applyAlignment="1" applyProtection="1">
      <alignment horizontal="center" vertical="center"/>
    </xf>
    <xf numFmtId="0" fontId="52" fillId="0" borderId="27" xfId="8" applyFont="1" applyFill="1" applyBorder="1" applyAlignment="1" applyProtection="1">
      <alignment horizontal="center" vertical="center"/>
    </xf>
    <xf numFmtId="0" fontId="79" fillId="0" borderId="26" xfId="8" applyFont="1" applyFill="1" applyBorder="1" applyAlignment="1" applyProtection="1">
      <alignment horizontal="center" vertical="center"/>
    </xf>
    <xf numFmtId="0" fontId="79" fillId="0" borderId="27" xfId="8" applyFont="1" applyFill="1" applyBorder="1" applyAlignment="1" applyProtection="1">
      <alignment horizontal="center" vertical="center"/>
    </xf>
    <xf numFmtId="0" fontId="79" fillId="0" borderId="28" xfId="8" applyFont="1" applyFill="1" applyBorder="1" applyAlignment="1" applyProtection="1">
      <alignment horizontal="center" vertical="center"/>
    </xf>
    <xf numFmtId="0" fontId="55" fillId="0" borderId="2" xfId="9" applyBorder="1" applyAlignment="1" applyProtection="1">
      <alignment horizontal="left" vertical="center" wrapText="1"/>
    </xf>
    <xf numFmtId="0" fontId="12" fillId="0" borderId="43" xfId="10" applyFont="1" applyBorder="1" applyAlignment="1" applyProtection="1">
      <alignment horizontal="left" vertical="top" wrapText="1"/>
    </xf>
    <xf numFmtId="0" fontId="12" fillId="0" borderId="21" xfId="10" applyFont="1" applyBorder="1" applyAlignment="1" applyProtection="1">
      <alignment horizontal="left" vertical="top" wrapText="1"/>
    </xf>
    <xf numFmtId="0" fontId="12" fillId="0" borderId="49" xfId="10" applyFont="1" applyBorder="1" applyAlignment="1" applyProtection="1">
      <alignment horizontal="left" vertical="top" wrapText="1"/>
    </xf>
    <xf numFmtId="0" fontId="55" fillId="0" borderId="2" xfId="9" applyBorder="1" applyAlignment="1" applyProtection="1">
      <alignment horizontal="left" vertical="center"/>
    </xf>
    <xf numFmtId="0" fontId="12" fillId="0" borderId="34" xfId="11" applyFont="1" applyFill="1" applyBorder="1" applyAlignment="1" applyProtection="1">
      <alignment vertical="center" wrapText="1"/>
      <protection locked="0"/>
    </xf>
    <xf numFmtId="0" fontId="12" fillId="0" borderId="35" xfId="11" applyFont="1" applyFill="1" applyBorder="1" applyAlignment="1" applyProtection="1">
      <alignment vertical="center" wrapText="1"/>
      <protection locked="0"/>
    </xf>
    <xf numFmtId="0" fontId="12" fillId="0" borderId="16" xfId="9" applyFont="1" applyBorder="1" applyAlignment="1" applyProtection="1">
      <alignment horizontal="left" vertical="center"/>
    </xf>
    <xf numFmtId="0" fontId="12" fillId="0" borderId="17" xfId="9" applyFont="1" applyBorder="1" applyAlignment="1" applyProtection="1">
      <alignment horizontal="left" vertical="center"/>
    </xf>
    <xf numFmtId="0" fontId="84" fillId="0" borderId="15" xfId="0" applyFont="1" applyFill="1" applyBorder="1" applyAlignment="1" applyProtection="1">
      <alignment horizontal="left" vertical="center" wrapText="1"/>
    </xf>
    <xf numFmtId="0" fontId="82" fillId="0" borderId="16" xfId="0" applyFont="1" applyFill="1" applyBorder="1" applyAlignment="1" applyProtection="1">
      <alignment horizontal="left" vertical="center" wrapText="1"/>
    </xf>
    <xf numFmtId="0" fontId="82" fillId="0" borderId="17" xfId="0" applyFont="1" applyFill="1" applyBorder="1" applyAlignment="1" applyProtection="1">
      <alignment horizontal="left" vertical="center" wrapText="1"/>
    </xf>
    <xf numFmtId="0" fontId="12" fillId="19" borderId="33" xfId="11" applyFont="1" applyFill="1" applyBorder="1" applyAlignment="1" applyProtection="1">
      <alignment vertical="center" wrapText="1"/>
      <protection locked="0"/>
    </xf>
    <xf numFmtId="0" fontId="12" fillId="19" borderId="2" xfId="11" applyFont="1" applyFill="1" applyBorder="1" applyAlignment="1" applyProtection="1">
      <alignment vertical="center" wrapText="1"/>
      <protection locked="0"/>
    </xf>
    <xf numFmtId="0" fontId="12" fillId="0" borderId="0" xfId="9" applyFont="1" applyBorder="1" applyAlignment="1" applyProtection="1">
      <alignment horizontal="left" vertical="center"/>
    </xf>
    <xf numFmtId="0" fontId="12" fillId="0" borderId="50" xfId="9" applyFont="1" applyBorder="1" applyAlignment="1" applyProtection="1">
      <alignment horizontal="left" vertical="center"/>
    </xf>
    <xf numFmtId="0" fontId="12" fillId="8" borderId="37" xfId="0" applyFont="1" applyFill="1" applyBorder="1" applyAlignment="1">
      <alignment horizontal="left" vertical="center"/>
    </xf>
    <xf numFmtId="0" fontId="12" fillId="8" borderId="39" xfId="0" applyFont="1" applyFill="1" applyBorder="1" applyAlignment="1">
      <alignment horizontal="left" vertical="center"/>
    </xf>
    <xf numFmtId="0" fontId="12" fillId="0" borderId="14" xfId="0" applyFont="1" applyBorder="1" applyAlignment="1">
      <alignment horizontal="left" vertical="center"/>
    </xf>
    <xf numFmtId="0" fontId="12" fillId="0" borderId="6" xfId="0" applyFont="1" applyBorder="1" applyAlignment="1">
      <alignment horizontal="left" vertical="center"/>
    </xf>
    <xf numFmtId="0" fontId="12" fillId="10" borderId="33" xfId="0" applyFont="1" applyFill="1" applyBorder="1" applyAlignment="1">
      <alignment horizontal="left" vertical="center"/>
    </xf>
    <xf numFmtId="0" fontId="12" fillId="10" borderId="2" xfId="0" applyFont="1" applyFill="1" applyBorder="1" applyAlignment="1">
      <alignment horizontal="left" vertical="center"/>
    </xf>
    <xf numFmtId="0" fontId="12" fillId="0" borderId="0" xfId="0" applyFont="1" applyBorder="1" applyAlignment="1">
      <alignment horizontal="left" vertical="center"/>
    </xf>
    <xf numFmtId="0" fontId="12" fillId="0" borderId="50" xfId="0" applyFont="1" applyBorder="1" applyAlignment="1">
      <alignment horizontal="left" vertical="center"/>
    </xf>
    <xf numFmtId="0" fontId="12" fillId="17" borderId="43" xfId="0" applyFont="1" applyFill="1" applyBorder="1" applyAlignment="1">
      <alignment horizontal="left" vertical="center"/>
    </xf>
    <xf numFmtId="0" fontId="12" fillId="17" borderId="21" xfId="0" applyFont="1" applyFill="1" applyBorder="1" applyAlignment="1">
      <alignment horizontal="left" vertical="center"/>
    </xf>
    <xf numFmtId="0" fontId="12" fillId="17" borderId="4" xfId="0" applyFont="1" applyFill="1" applyBorder="1" applyAlignment="1">
      <alignment horizontal="left" vertical="center"/>
    </xf>
    <xf numFmtId="0" fontId="51" fillId="0" borderId="2" xfId="10" applyFont="1" applyFill="1" applyBorder="1" applyAlignment="1" applyProtection="1">
      <alignment horizontal="left" vertical="top" wrapText="1"/>
      <protection locked="0"/>
    </xf>
    <xf numFmtId="0" fontId="51" fillId="0" borderId="32" xfId="10" applyFont="1" applyFill="1" applyBorder="1" applyAlignment="1" applyProtection="1">
      <alignment horizontal="left" vertical="top" wrapText="1"/>
      <protection locked="0"/>
    </xf>
    <xf numFmtId="0" fontId="51" fillId="8" borderId="2" xfId="10" applyFont="1" applyFill="1" applyBorder="1" applyAlignment="1" applyProtection="1">
      <alignment horizontal="center" vertical="center" wrapText="1"/>
      <protection locked="0"/>
    </xf>
    <xf numFmtId="166" fontId="51" fillId="0" borderId="2" xfId="10" applyNumberFormat="1" applyFont="1" applyFill="1" applyBorder="1" applyAlignment="1" applyProtection="1">
      <alignment horizontal="center" vertical="center" wrapText="1"/>
      <protection locked="0"/>
    </xf>
    <xf numFmtId="0" fontId="0" fillId="0" borderId="33" xfId="10" applyFont="1" applyFill="1" applyBorder="1" applyAlignment="1" applyProtection="1">
      <alignment horizontal="left" vertical="top" wrapText="1"/>
    </xf>
    <xf numFmtId="0" fontId="51" fillId="0" borderId="2" xfId="10" applyFont="1" applyFill="1" applyBorder="1" applyAlignment="1" applyProtection="1">
      <alignment horizontal="left" vertical="top" wrapText="1"/>
    </xf>
    <xf numFmtId="0" fontId="6" fillId="21" borderId="57" xfId="10" applyFont="1" applyFill="1" applyBorder="1" applyAlignment="1" applyProtection="1">
      <alignment horizontal="center" vertical="center" wrapText="1"/>
    </xf>
    <xf numFmtId="0" fontId="6" fillId="21" borderId="55" xfId="10" applyFont="1" applyFill="1" applyBorder="1" applyAlignment="1" applyProtection="1">
      <alignment horizontal="center" vertical="center" wrapText="1"/>
    </xf>
    <xf numFmtId="0" fontId="6" fillId="21" borderId="56" xfId="10" applyFont="1" applyFill="1" applyBorder="1" applyAlignment="1" applyProtection="1">
      <alignment horizontal="center" vertical="center" wrapText="1"/>
    </xf>
    <xf numFmtId="0" fontId="51" fillId="8" borderId="62" xfId="10" applyFont="1" applyFill="1" applyBorder="1" applyAlignment="1" applyProtection="1">
      <alignment horizontal="left" vertical="top" wrapText="1"/>
      <protection locked="0"/>
    </xf>
    <xf numFmtId="0" fontId="51" fillId="8" borderId="53" xfId="10" applyFont="1" applyFill="1" applyBorder="1" applyAlignment="1" applyProtection="1">
      <alignment horizontal="left" vertical="top" wrapText="1"/>
      <protection locked="0"/>
    </xf>
    <xf numFmtId="0" fontId="51" fillId="8" borderId="53" xfId="10" applyFont="1" applyFill="1" applyBorder="1" applyAlignment="1" applyProtection="1">
      <alignment horizontal="center" vertical="center" wrapText="1"/>
      <protection locked="0"/>
    </xf>
    <xf numFmtId="166" fontId="51" fillId="0" borderId="53" xfId="10" applyNumberFormat="1" applyFont="1" applyFill="1" applyBorder="1" applyAlignment="1" applyProtection="1">
      <alignment horizontal="center" vertical="center" wrapText="1"/>
      <protection locked="0"/>
    </xf>
    <xf numFmtId="0" fontId="12" fillId="0" borderId="47" xfId="10" applyFont="1" applyBorder="1" applyAlignment="1" applyProtection="1">
      <alignment vertical="center" wrapText="1"/>
    </xf>
    <xf numFmtId="0" fontId="12" fillId="0" borderId="48" xfId="10" applyFont="1" applyBorder="1" applyAlignment="1" applyProtection="1">
      <alignment vertical="center" wrapText="1"/>
    </xf>
    <xf numFmtId="0" fontId="12" fillId="0" borderId="58" xfId="10" applyFont="1" applyBorder="1" applyAlignment="1" applyProtection="1">
      <alignment vertical="center" wrapText="1"/>
    </xf>
    <xf numFmtId="0" fontId="6" fillId="0" borderId="43" xfId="10" applyFont="1" applyBorder="1" applyAlignment="1" applyProtection="1">
      <alignment horizontal="center" vertical="center" wrapText="1"/>
    </xf>
    <xf numFmtId="0" fontId="6" fillId="0" borderId="21" xfId="10" applyFont="1" applyBorder="1" applyAlignment="1" applyProtection="1">
      <alignment horizontal="center" vertical="center" wrapText="1"/>
    </xf>
    <xf numFmtId="0" fontId="6" fillId="0" borderId="4" xfId="10" applyFont="1" applyBorder="1" applyAlignment="1" applyProtection="1">
      <alignment horizontal="center" vertical="center" wrapText="1"/>
    </xf>
    <xf numFmtId="0" fontId="55" fillId="0" borderId="0" xfId="9" applyBorder="1" applyAlignment="1" applyProtection="1">
      <alignment horizontal="right" vertical="center"/>
    </xf>
    <xf numFmtId="0" fontId="6" fillId="0" borderId="44" xfId="10" applyFont="1" applyBorder="1" applyAlignment="1" applyProtection="1">
      <alignment horizontal="left" vertical="center" wrapText="1"/>
    </xf>
    <xf numFmtId="0" fontId="6" fillId="0" borderId="23" xfId="10" applyFont="1" applyBorder="1" applyAlignment="1" applyProtection="1">
      <alignment horizontal="left" vertical="center" wrapText="1"/>
    </xf>
    <xf numFmtId="0" fontId="6" fillId="0" borderId="24" xfId="10" applyFont="1" applyBorder="1" applyAlignment="1" applyProtection="1">
      <alignment horizontal="left" vertical="center" wrapText="1"/>
    </xf>
    <xf numFmtId="0" fontId="0" fillId="0" borderId="25" xfId="9" applyFont="1" applyBorder="1" applyAlignment="1" applyProtection="1">
      <alignment horizontal="right" vertical="center"/>
    </xf>
    <xf numFmtId="0" fontId="0" fillId="0" borderId="16" xfId="9" applyFont="1" applyBorder="1" applyAlignment="1" applyProtection="1">
      <alignment horizontal="right" vertical="center"/>
    </xf>
    <xf numFmtId="0" fontId="0" fillId="0" borderId="30" xfId="9" applyFont="1" applyBorder="1" applyAlignment="1" applyProtection="1">
      <alignment horizontal="right" vertical="center"/>
    </xf>
    <xf numFmtId="0" fontId="51" fillId="0" borderId="53" xfId="10" applyFont="1" applyFill="1" applyBorder="1" applyAlignment="1" applyProtection="1">
      <alignment horizontal="left" vertical="top" wrapText="1"/>
      <protection locked="0"/>
    </xf>
    <xf numFmtId="0" fontId="51" fillId="0" borderId="63" xfId="10" applyFont="1" applyFill="1" applyBorder="1" applyAlignment="1" applyProtection="1">
      <alignment horizontal="left" vertical="top" wrapText="1"/>
      <protection locked="0"/>
    </xf>
    <xf numFmtId="0" fontId="6" fillId="0" borderId="47" xfId="10" applyFont="1" applyBorder="1" applyAlignment="1" applyProtection="1">
      <alignment horizontal="left" vertical="center" wrapText="1"/>
    </xf>
    <xf numFmtId="0" fontId="6" fillId="0" borderId="48" xfId="10" applyFont="1" applyBorder="1" applyAlignment="1" applyProtection="1">
      <alignment horizontal="left" vertical="center" wrapText="1"/>
    </xf>
    <xf numFmtId="0" fontId="6" fillId="0" borderId="45" xfId="10" applyFont="1" applyBorder="1" applyAlignment="1" applyProtection="1">
      <alignment horizontal="left" vertical="center" wrapText="1"/>
    </xf>
    <xf numFmtId="0" fontId="0" fillId="0" borderId="66" xfId="9" applyFont="1" applyBorder="1" applyAlignment="1" applyProtection="1">
      <alignment horizontal="right" vertical="center"/>
    </xf>
    <xf numFmtId="0" fontId="0" fillId="0" borderId="14" xfId="9" applyFont="1" applyBorder="1" applyAlignment="1" applyProtection="1">
      <alignment horizontal="right" vertical="center"/>
    </xf>
    <xf numFmtId="0" fontId="0" fillId="0" borderId="46" xfId="9" applyFont="1" applyBorder="1" applyAlignment="1" applyProtection="1">
      <alignment horizontal="right" vertical="center"/>
    </xf>
    <xf numFmtId="0" fontId="6" fillId="0" borderId="43" xfId="10" applyFont="1" applyBorder="1" applyAlignment="1" applyProtection="1">
      <alignment horizontal="left" vertical="center" wrapText="1"/>
    </xf>
    <xf numFmtId="0" fontId="6" fillId="0" borderId="21" xfId="10" applyFont="1" applyBorder="1" applyAlignment="1" applyProtection="1">
      <alignment horizontal="left" vertical="center" wrapText="1"/>
    </xf>
    <xf numFmtId="0" fontId="6" fillId="0" borderId="4" xfId="10" applyFont="1" applyBorder="1" applyAlignment="1" applyProtection="1">
      <alignment horizontal="left" vertical="center" wrapText="1"/>
    </xf>
    <xf numFmtId="0" fontId="0" fillId="0" borderId="3" xfId="9" applyFont="1" applyBorder="1" applyAlignment="1" applyProtection="1">
      <alignment horizontal="right" vertical="center"/>
    </xf>
    <xf numFmtId="0" fontId="0" fillId="0" borderId="21" xfId="9" applyFont="1" applyBorder="1" applyAlignment="1" applyProtection="1">
      <alignment horizontal="right" vertical="center"/>
    </xf>
    <xf numFmtId="0" fontId="0" fillId="0" borderId="4" xfId="9" applyFont="1" applyBorder="1" applyAlignment="1" applyProtection="1">
      <alignment horizontal="right" vertical="center"/>
    </xf>
    <xf numFmtId="0" fontId="68" fillId="21" borderId="54" xfId="10" applyFont="1" applyFill="1" applyBorder="1" applyAlignment="1" applyProtection="1">
      <alignment horizontal="right" vertical="center" wrapText="1"/>
    </xf>
    <xf numFmtId="0" fontId="68" fillId="21" borderId="55" xfId="10" applyFont="1" applyFill="1" applyBorder="1" applyAlignment="1" applyProtection="1">
      <alignment horizontal="right" vertical="center" wrapText="1"/>
    </xf>
    <xf numFmtId="0" fontId="68" fillId="21" borderId="56" xfId="10" applyFont="1" applyFill="1" applyBorder="1" applyAlignment="1" applyProtection="1">
      <alignment horizontal="right" vertical="center" wrapText="1"/>
    </xf>
    <xf numFmtId="0" fontId="0" fillId="8" borderId="62" xfId="10" applyFont="1" applyFill="1" applyBorder="1" applyAlignment="1" applyProtection="1">
      <alignment horizontal="left" vertical="top" wrapText="1"/>
      <protection locked="0"/>
    </xf>
    <xf numFmtId="0" fontId="0" fillId="8" borderId="53" xfId="10" applyFont="1" applyFill="1" applyBorder="1" applyAlignment="1" applyProtection="1">
      <alignment horizontal="left" vertical="top" wrapText="1"/>
      <protection locked="0"/>
    </xf>
    <xf numFmtId="0" fontId="6" fillId="0" borderId="57" xfId="10" applyFont="1" applyFill="1" applyBorder="1" applyAlignment="1" applyProtection="1">
      <alignment horizontal="center" vertical="center" wrapText="1"/>
    </xf>
    <xf numFmtId="0" fontId="6" fillId="0" borderId="55" xfId="10" applyFont="1" applyFill="1" applyBorder="1" applyAlignment="1" applyProtection="1">
      <alignment horizontal="center" vertical="center" wrapText="1"/>
    </xf>
    <xf numFmtId="0" fontId="6" fillId="0" borderId="64" xfId="10" applyFont="1" applyFill="1" applyBorder="1" applyAlignment="1" applyProtection="1">
      <alignment horizontal="center" vertical="center" wrapText="1"/>
    </xf>
    <xf numFmtId="0" fontId="12" fillId="0" borderId="43" xfId="10" applyFont="1" applyBorder="1" applyAlignment="1" applyProtection="1">
      <alignment vertical="center" wrapText="1"/>
    </xf>
    <xf numFmtId="0" fontId="12" fillId="0" borderId="21" xfId="10" applyFont="1" applyBorder="1" applyAlignment="1" applyProtection="1">
      <alignment vertical="center" wrapText="1"/>
    </xf>
    <xf numFmtId="0" fontId="12" fillId="0" borderId="49" xfId="10" applyFont="1" applyBorder="1" applyAlignment="1" applyProtection="1">
      <alignment vertical="center" wrapText="1"/>
    </xf>
    <xf numFmtId="0" fontId="6" fillId="0" borderId="3" xfId="10" applyFont="1" applyBorder="1" applyAlignment="1" applyProtection="1">
      <alignment horizontal="center" vertical="center" wrapText="1"/>
    </xf>
    <xf numFmtId="0" fontId="6" fillId="0" borderId="2" xfId="10" applyFont="1" applyBorder="1" applyAlignment="1" applyProtection="1">
      <alignment horizontal="center" vertical="center" wrapText="1"/>
    </xf>
    <xf numFmtId="0" fontId="6" fillId="0" borderId="3" xfId="9" applyFont="1" applyBorder="1" applyAlignment="1" applyProtection="1">
      <alignment horizontal="center" vertical="center" wrapText="1"/>
    </xf>
    <xf numFmtId="0" fontId="6" fillId="0" borderId="21" xfId="9" applyFont="1" applyBorder="1" applyAlignment="1" applyProtection="1">
      <alignment horizontal="center" vertical="center" wrapText="1"/>
    </xf>
    <xf numFmtId="0" fontId="6" fillId="0" borderId="4" xfId="9" applyFont="1" applyBorder="1" applyAlignment="1" applyProtection="1">
      <alignment horizontal="center" vertical="center" wrapText="1"/>
    </xf>
    <xf numFmtId="0" fontId="6" fillId="0" borderId="49" xfId="10" applyFont="1" applyBorder="1" applyAlignment="1" applyProtection="1">
      <alignment horizontal="center" vertical="center" wrapText="1"/>
    </xf>
    <xf numFmtId="0" fontId="51" fillId="0" borderId="33" xfId="10" applyFont="1" applyFill="1" applyBorder="1" applyAlignment="1" applyProtection="1">
      <alignment horizontal="left" vertical="top" wrapText="1"/>
    </xf>
    <xf numFmtId="0" fontId="0" fillId="0" borderId="2" xfId="10" applyFont="1" applyFill="1" applyBorder="1" applyAlignment="1" applyProtection="1">
      <alignment horizontal="left" vertical="top" wrapText="1"/>
    </xf>
    <xf numFmtId="0" fontId="81" fillId="0" borderId="33" xfId="18" applyFill="1" applyBorder="1" applyAlignment="1" applyProtection="1">
      <alignment horizontal="left" vertical="top" wrapText="1"/>
    </xf>
    <xf numFmtId="0" fontId="81" fillId="0" borderId="2" xfId="18" applyFill="1" applyBorder="1" applyAlignment="1" applyProtection="1">
      <alignment horizontal="left" vertical="top" wrapText="1"/>
    </xf>
    <xf numFmtId="0" fontId="6" fillId="0" borderId="33" xfId="10" applyFont="1" applyFill="1" applyBorder="1" applyAlignment="1" applyProtection="1">
      <alignment horizontal="left" vertical="top" wrapText="1"/>
    </xf>
    <xf numFmtId="166" fontId="51" fillId="0" borderId="59" xfId="10" applyNumberFormat="1" applyFont="1" applyFill="1" applyBorder="1" applyAlignment="1" applyProtection="1">
      <alignment horizontal="center" vertical="center" wrapText="1"/>
      <protection locked="0"/>
    </xf>
    <xf numFmtId="166" fontId="51" fillId="0" borderId="60" xfId="10" applyNumberFormat="1" applyFont="1" applyFill="1" applyBorder="1" applyAlignment="1" applyProtection="1">
      <alignment horizontal="center" vertical="center" wrapText="1"/>
      <protection locked="0"/>
    </xf>
    <xf numFmtId="166" fontId="51" fillId="0" borderId="61" xfId="10" applyNumberFormat="1" applyFont="1" applyFill="1" applyBorder="1" applyAlignment="1" applyProtection="1">
      <alignment horizontal="center" vertical="center" wrapText="1"/>
      <protection locked="0"/>
    </xf>
    <xf numFmtId="166" fontId="51" fillId="0" borderId="3" xfId="10" applyNumberFormat="1" applyFont="1" applyFill="1" applyBorder="1" applyAlignment="1" applyProtection="1">
      <alignment horizontal="center" vertical="center" wrapText="1"/>
      <protection locked="0"/>
    </xf>
    <xf numFmtId="166" fontId="51" fillId="0" borderId="21" xfId="10" applyNumberFormat="1" applyFont="1" applyFill="1" applyBorder="1" applyAlignment="1" applyProtection="1">
      <alignment horizontal="center" vertical="center" wrapText="1"/>
      <protection locked="0"/>
    </xf>
    <xf numFmtId="166" fontId="51" fillId="0" borderId="4" xfId="10" applyNumberFormat="1" applyFont="1" applyFill="1" applyBorder="1" applyAlignment="1" applyProtection="1">
      <alignment horizontal="center" vertical="center" wrapText="1"/>
      <protection locked="0"/>
    </xf>
    <xf numFmtId="1" fontId="57" fillId="17" borderId="26" xfId="9" applyNumberFormat="1" applyFont="1" applyFill="1" applyBorder="1" applyAlignment="1" applyProtection="1">
      <alignment horizontal="center" vertical="center"/>
    </xf>
    <xf numFmtId="1" fontId="57" fillId="17" borderId="28" xfId="9" applyNumberFormat="1" applyFont="1" applyFill="1" applyBorder="1" applyAlignment="1" applyProtection="1">
      <alignment horizontal="center" vertical="center"/>
    </xf>
    <xf numFmtId="0" fontId="6" fillId="8" borderId="10" xfId="10" applyFont="1" applyFill="1" applyBorder="1" applyAlignment="1" applyProtection="1">
      <alignment horizontal="left" vertical="center" wrapText="1"/>
      <protection locked="0"/>
    </xf>
    <xf numFmtId="0" fontId="6" fillId="8" borderId="0" xfId="10" applyFont="1" applyFill="1" applyBorder="1" applyAlignment="1" applyProtection="1">
      <alignment horizontal="left" vertical="center" wrapText="1"/>
      <protection locked="0"/>
    </xf>
    <xf numFmtId="0" fontId="6" fillId="8" borderId="50" xfId="10" applyFont="1" applyFill="1" applyBorder="1" applyAlignment="1" applyProtection="1">
      <alignment horizontal="left" vertical="center" wrapText="1"/>
      <protection locked="0"/>
    </xf>
    <xf numFmtId="0" fontId="66" fillId="0" borderId="65" xfId="10" applyFont="1" applyBorder="1" applyAlignment="1" applyProtection="1">
      <alignment horizontal="left" vertical="center" wrapText="1"/>
    </xf>
    <xf numFmtId="0" fontId="66" fillId="0" borderId="8" xfId="10" applyFont="1" applyBorder="1" applyAlignment="1" applyProtection="1">
      <alignment horizontal="left" vertical="center" wrapText="1"/>
    </xf>
    <xf numFmtId="0" fontId="66" fillId="0" borderId="9" xfId="10" applyFont="1" applyBorder="1" applyAlignment="1" applyProtection="1">
      <alignment horizontal="left" vertical="center" wrapText="1"/>
    </xf>
    <xf numFmtId="0" fontId="12" fillId="0" borderId="47" xfId="10" applyFont="1" applyFill="1" applyBorder="1" applyAlignment="1" applyProtection="1">
      <alignment vertical="center" wrapText="1"/>
    </xf>
    <xf numFmtId="0" fontId="12" fillId="0" borderId="48" xfId="10" applyFont="1" applyFill="1" applyBorder="1" applyAlignment="1" applyProtection="1">
      <alignment vertical="center" wrapText="1"/>
    </xf>
    <xf numFmtId="0" fontId="12" fillId="0" borderId="58" xfId="10" applyFont="1" applyFill="1" applyBorder="1" applyAlignment="1" applyProtection="1">
      <alignment vertical="center" wrapText="1"/>
    </xf>
    <xf numFmtId="0" fontId="61" fillId="22" borderId="47" xfId="9" applyFont="1" applyFill="1" applyBorder="1" applyAlignment="1" applyProtection="1">
      <alignment horizontal="left" vertical="center"/>
    </xf>
    <xf numFmtId="0" fontId="61" fillId="22" borderId="48" xfId="9" applyFont="1" applyFill="1" applyBorder="1" applyAlignment="1" applyProtection="1">
      <alignment horizontal="left" vertical="center"/>
    </xf>
    <xf numFmtId="0" fontId="56" fillId="0" borderId="73" xfId="9" applyFont="1" applyFill="1" applyBorder="1" applyAlignment="1" applyProtection="1">
      <alignment horizontal="right" vertical="center" wrapText="1"/>
    </xf>
    <xf numFmtId="0" fontId="56" fillId="0" borderId="48" xfId="9" applyFont="1" applyFill="1" applyBorder="1" applyAlignment="1" applyProtection="1">
      <alignment horizontal="right" vertical="center" wrapText="1"/>
    </xf>
    <xf numFmtId="0" fontId="56" fillId="0" borderId="58" xfId="9" applyFont="1" applyFill="1" applyBorder="1" applyAlignment="1" applyProtection="1">
      <alignment horizontal="right" vertical="center" wrapText="1"/>
    </xf>
    <xf numFmtId="0" fontId="57" fillId="0" borderId="5" xfId="9" applyFont="1" applyFill="1" applyBorder="1" applyAlignment="1" applyProtection="1">
      <alignment horizontal="center" vertical="center"/>
    </xf>
    <xf numFmtId="0" fontId="57" fillId="0" borderId="14" xfId="9" applyFont="1" applyFill="1" applyBorder="1" applyAlignment="1" applyProtection="1">
      <alignment horizontal="center" vertical="center"/>
    </xf>
    <xf numFmtId="0" fontId="57" fillId="0" borderId="6" xfId="9" applyFont="1" applyFill="1" applyBorder="1" applyAlignment="1" applyProtection="1">
      <alignment horizontal="center" vertical="center"/>
    </xf>
    <xf numFmtId="0" fontId="81" fillId="0" borderId="43" xfId="18" applyFill="1" applyBorder="1" applyAlignment="1" applyProtection="1">
      <alignment horizontal="left" vertical="top" wrapText="1"/>
    </xf>
    <xf numFmtId="0" fontId="81" fillId="0" borderId="21" xfId="18" applyFill="1" applyBorder="1" applyAlignment="1" applyProtection="1">
      <alignment horizontal="left" vertical="top" wrapText="1"/>
    </xf>
    <xf numFmtId="0" fontId="81" fillId="0" borderId="4" xfId="18" applyFill="1" applyBorder="1" applyAlignment="1" applyProtection="1">
      <alignment horizontal="left" vertical="top" wrapText="1"/>
    </xf>
    <xf numFmtId="0" fontId="81" fillId="0" borderId="3" xfId="18" applyFill="1" applyBorder="1" applyAlignment="1" applyProtection="1">
      <alignment horizontal="center" vertical="top" wrapText="1"/>
    </xf>
    <xf numFmtId="0" fontId="81" fillId="0" borderId="4" xfId="18" applyFill="1" applyBorder="1" applyAlignment="1" applyProtection="1">
      <alignment horizontal="center" vertical="top" wrapText="1"/>
    </xf>
    <xf numFmtId="0" fontId="83" fillId="0" borderId="26" xfId="0" applyFont="1" applyFill="1" applyBorder="1" applyAlignment="1" applyProtection="1">
      <alignment horizontal="center" vertical="center" wrapText="1"/>
    </xf>
    <xf numFmtId="0" fontId="83" fillId="0" borderId="27" xfId="0" applyFont="1" applyFill="1" applyBorder="1" applyAlignment="1" applyProtection="1">
      <alignment horizontal="center" vertical="center" wrapText="1"/>
    </xf>
    <xf numFmtId="0" fontId="80" fillId="8" borderId="51" xfId="0" applyFont="1" applyFill="1" applyBorder="1" applyAlignment="1" applyProtection="1">
      <alignment horizontal="left" vertical="center" wrapText="1"/>
    </xf>
    <xf numFmtId="0" fontId="80" fillId="8" borderId="27" xfId="0" applyFont="1" applyFill="1" applyBorder="1" applyAlignment="1" applyProtection="1">
      <alignment horizontal="left" vertical="center" wrapText="1"/>
    </xf>
    <xf numFmtId="0" fontId="80" fillId="8" borderId="28" xfId="0" applyFont="1" applyFill="1" applyBorder="1" applyAlignment="1" applyProtection="1">
      <alignment horizontal="left" vertical="center" wrapText="1"/>
    </xf>
    <xf numFmtId="3" fontId="6" fillId="17" borderId="26" xfId="8" applyNumberFormat="1" applyFont="1" applyFill="1" applyBorder="1" applyAlignment="1" applyProtection="1">
      <alignment horizontal="center" vertical="center"/>
    </xf>
    <xf numFmtId="3" fontId="6" fillId="17" borderId="28" xfId="8" applyNumberFormat="1" applyFont="1" applyFill="1" applyBorder="1" applyAlignment="1" applyProtection="1">
      <alignment horizontal="center" vertical="center"/>
    </xf>
    <xf numFmtId="0" fontId="0" fillId="0" borderId="43" xfId="10" applyFont="1" applyBorder="1" applyAlignment="1" applyProtection="1">
      <alignment horizontal="left" vertical="center" wrapText="1" indent="1"/>
    </xf>
    <xf numFmtId="0" fontId="0" fillId="0" borderId="21" xfId="10" applyFont="1" applyBorder="1" applyAlignment="1" applyProtection="1">
      <alignment horizontal="left" vertical="center" wrapText="1" indent="1"/>
    </xf>
    <xf numFmtId="0" fontId="0" fillId="0" borderId="49" xfId="10" applyFont="1" applyBorder="1" applyAlignment="1" applyProtection="1">
      <alignment horizontal="left" vertical="center" wrapText="1" indent="1"/>
    </xf>
    <xf numFmtId="0" fontId="10" fillId="18" borderId="43" xfId="12" applyFont="1" applyFill="1" applyBorder="1" applyAlignment="1" applyProtection="1">
      <alignment horizontal="right" vertical="center" wrapText="1"/>
    </xf>
    <xf numFmtId="0" fontId="10" fillId="18" borderId="21" xfId="12" applyFont="1" applyFill="1" applyBorder="1" applyAlignment="1" applyProtection="1">
      <alignment horizontal="right" vertical="center" wrapText="1"/>
    </xf>
    <xf numFmtId="0" fontId="10" fillId="18" borderId="4" xfId="12" applyFont="1" applyFill="1" applyBorder="1" applyAlignment="1" applyProtection="1">
      <alignment horizontal="right" vertical="center" wrapText="1"/>
    </xf>
    <xf numFmtId="0" fontId="6" fillId="18" borderId="3" xfId="11" applyFont="1" applyFill="1" applyBorder="1" applyAlignment="1" applyProtection="1">
      <alignment horizontal="left" vertical="center" wrapText="1"/>
    </xf>
    <xf numFmtId="0" fontId="6" fillId="18" borderId="21" xfId="11" applyFont="1" applyFill="1" applyBorder="1" applyAlignment="1" applyProtection="1">
      <alignment horizontal="left" vertical="center" wrapText="1"/>
    </xf>
    <xf numFmtId="0" fontId="59" fillId="18" borderId="3" xfId="11" applyFont="1" applyFill="1" applyBorder="1" applyAlignment="1" applyProtection="1">
      <alignment horizontal="left" vertical="center" wrapText="1"/>
    </xf>
    <xf numFmtId="0" fontId="59" fillId="18" borderId="21" xfId="11" applyFont="1" applyFill="1" applyBorder="1" applyAlignment="1" applyProtection="1">
      <alignment horizontal="left" vertical="center" wrapText="1"/>
    </xf>
    <xf numFmtId="0" fontId="59" fillId="18" borderId="4" xfId="11" applyFont="1" applyFill="1" applyBorder="1" applyAlignment="1" applyProtection="1">
      <alignment horizontal="left" vertical="center" wrapText="1"/>
    </xf>
    <xf numFmtId="0" fontId="6" fillId="18" borderId="3" xfId="11" applyFont="1" applyFill="1" applyBorder="1" applyAlignment="1" applyProtection="1">
      <alignment vertical="center" wrapText="1"/>
    </xf>
    <xf numFmtId="0" fontId="6" fillId="18" borderId="21" xfId="11" applyFont="1" applyFill="1" applyBorder="1" applyAlignment="1" applyProtection="1">
      <alignment vertical="center" wrapText="1"/>
    </xf>
    <xf numFmtId="0" fontId="6" fillId="18" borderId="4" xfId="11" applyFont="1" applyFill="1" applyBorder="1" applyAlignment="1" applyProtection="1">
      <alignment vertical="center" wrapText="1"/>
    </xf>
    <xf numFmtId="0" fontId="51" fillId="0" borderId="21" xfId="11" applyFont="1" applyFill="1" applyBorder="1" applyAlignment="1" applyProtection="1">
      <alignment horizontal="right" vertical="center" wrapText="1"/>
    </xf>
    <xf numFmtId="0" fontId="51" fillId="0" borderId="4" xfId="11" applyFont="1" applyFill="1" applyBorder="1" applyAlignment="1" applyProtection="1">
      <alignment horizontal="right" vertical="center" wrapText="1"/>
    </xf>
    <xf numFmtId="0" fontId="51" fillId="8" borderId="3" xfId="11" applyFont="1" applyFill="1" applyBorder="1" applyAlignment="1" applyProtection="1">
      <alignment horizontal="center" vertical="center" wrapText="1"/>
      <protection locked="0"/>
    </xf>
    <xf numFmtId="0" fontId="51" fillId="8" borderId="49" xfId="11" applyFont="1" applyFill="1" applyBorder="1" applyAlignment="1" applyProtection="1">
      <alignment horizontal="center" vertical="center" wrapText="1"/>
      <protection locked="0"/>
    </xf>
    <xf numFmtId="0" fontId="0" fillId="0" borderId="44" xfId="8" applyFont="1" applyBorder="1" applyAlignment="1" applyProtection="1">
      <alignment horizontal="right" vertical="center"/>
    </xf>
    <xf numFmtId="0" fontId="51" fillId="0" borderId="23" xfId="8" applyFont="1" applyBorder="1" applyAlignment="1" applyProtection="1">
      <alignment horizontal="right" vertical="center"/>
    </xf>
    <xf numFmtId="0" fontId="6" fillId="18" borderId="4" xfId="11" applyFont="1" applyFill="1" applyBorder="1" applyAlignment="1" applyProtection="1">
      <alignment horizontal="left" vertical="center" wrapText="1"/>
    </xf>
    <xf numFmtId="0" fontId="51" fillId="0" borderId="3" xfId="11" applyFont="1" applyFill="1" applyBorder="1" applyAlignment="1" applyProtection="1">
      <alignment horizontal="right" vertical="center" wrapText="1"/>
    </xf>
    <xf numFmtId="0" fontId="51" fillId="17" borderId="3" xfId="11" applyFont="1" applyFill="1" applyBorder="1" applyAlignment="1" applyProtection="1">
      <alignment horizontal="center" vertical="center" wrapText="1"/>
    </xf>
    <xf numFmtId="0" fontId="51" fillId="17" borderId="49" xfId="11" applyFont="1" applyFill="1" applyBorder="1" applyAlignment="1" applyProtection="1">
      <alignment horizontal="center" vertical="center" wrapText="1"/>
    </xf>
    <xf numFmtId="0" fontId="51" fillId="8" borderId="4" xfId="11" applyFont="1" applyFill="1" applyBorder="1" applyAlignment="1" applyProtection="1">
      <alignment horizontal="center" vertical="center" wrapText="1"/>
      <protection locked="0"/>
    </xf>
    <xf numFmtId="1" fontId="51" fillId="0" borderId="3" xfId="11" applyNumberFormat="1" applyFont="1" applyFill="1" applyBorder="1" applyAlignment="1" applyProtection="1">
      <alignment horizontal="center" vertical="center" wrapText="1"/>
    </xf>
    <xf numFmtId="1" fontId="51" fillId="0" borderId="49" xfId="11" applyNumberFormat="1" applyFont="1" applyFill="1" applyBorder="1" applyAlignment="1" applyProtection="1">
      <alignment horizontal="center" vertical="center" wrapText="1"/>
    </xf>
    <xf numFmtId="1" fontId="51" fillId="17" borderId="21" xfId="11" applyNumberFormat="1" applyFont="1" applyFill="1" applyBorder="1" applyAlignment="1" applyProtection="1">
      <alignment horizontal="center" vertical="center" wrapText="1"/>
    </xf>
    <xf numFmtId="1" fontId="51" fillId="17" borderId="49" xfId="11" applyNumberFormat="1" applyFont="1" applyFill="1" applyBorder="1" applyAlignment="1" applyProtection="1">
      <alignment horizontal="center" vertical="center" wrapText="1"/>
    </xf>
    <xf numFmtId="0" fontId="6" fillId="0" borderId="43" xfId="10" applyFont="1" applyBorder="1" applyAlignment="1" applyProtection="1">
      <alignment horizontal="left" vertical="center"/>
    </xf>
    <xf numFmtId="0" fontId="6" fillId="0" borderId="21" xfId="10" applyFont="1" applyBorder="1" applyAlignment="1" applyProtection="1">
      <alignment horizontal="left" vertical="center"/>
    </xf>
    <xf numFmtId="0" fontId="51" fillId="8" borderId="7" xfId="11" applyFont="1" applyFill="1" applyBorder="1" applyAlignment="1" applyProtection="1">
      <alignment horizontal="center" vertical="center" wrapText="1"/>
      <protection locked="0"/>
    </xf>
    <xf numFmtId="0" fontId="51" fillId="8" borderId="19" xfId="11" applyFont="1" applyFill="1" applyBorder="1" applyAlignment="1" applyProtection="1">
      <alignment horizontal="center" vertical="center" wrapText="1"/>
      <protection locked="0"/>
    </xf>
    <xf numFmtId="0" fontId="51" fillId="8" borderId="3" xfId="10" applyFont="1" applyFill="1" applyBorder="1" applyAlignment="1" applyProtection="1">
      <alignment horizontal="center" vertical="center" wrapText="1"/>
      <protection locked="0"/>
    </xf>
    <xf numFmtId="0" fontId="51" fillId="8" borderId="21" xfId="10" applyFont="1" applyFill="1" applyBorder="1" applyAlignment="1" applyProtection="1">
      <alignment horizontal="center" vertical="center" wrapText="1"/>
      <protection locked="0"/>
    </xf>
    <xf numFmtId="0" fontId="51" fillId="8" borderId="4" xfId="10" applyFont="1" applyFill="1" applyBorder="1" applyAlignment="1" applyProtection="1">
      <alignment horizontal="center" vertical="center" wrapText="1"/>
      <protection locked="0"/>
    </xf>
    <xf numFmtId="0" fontId="51" fillId="8" borderId="3" xfId="10" applyFont="1" applyFill="1" applyBorder="1" applyAlignment="1" applyProtection="1">
      <alignment horizontal="center" vertical="center"/>
      <protection locked="0"/>
    </xf>
    <xf numFmtId="0" fontId="51" fillId="8" borderId="21" xfId="10" applyFont="1" applyFill="1" applyBorder="1" applyAlignment="1" applyProtection="1">
      <alignment horizontal="center" vertical="center"/>
      <protection locked="0"/>
    </xf>
    <xf numFmtId="0" fontId="51" fillId="8" borderId="4" xfId="10" applyFont="1" applyFill="1" applyBorder="1" applyAlignment="1" applyProtection="1">
      <alignment horizontal="center" vertical="center"/>
      <protection locked="0"/>
    </xf>
    <xf numFmtId="0" fontId="51" fillId="17" borderId="2" xfId="11" applyFont="1" applyFill="1" applyBorder="1" applyAlignment="1" applyProtection="1">
      <alignment horizontal="center" vertical="center" wrapText="1"/>
    </xf>
    <xf numFmtId="0" fontId="51" fillId="17" borderId="32" xfId="11" applyFont="1" applyFill="1" applyBorder="1" applyAlignment="1" applyProtection="1">
      <alignment horizontal="center" vertical="center" wrapText="1"/>
    </xf>
    <xf numFmtId="0" fontId="6" fillId="19" borderId="43" xfId="10" applyFont="1" applyFill="1" applyBorder="1" applyAlignment="1" applyProtection="1">
      <alignment horizontal="left" vertical="center" wrapText="1"/>
    </xf>
    <xf numFmtId="0" fontId="6" fillId="19" borderId="21" xfId="10" applyFont="1" applyFill="1" applyBorder="1" applyAlignment="1" applyProtection="1">
      <alignment horizontal="left" vertical="center" wrapText="1"/>
    </xf>
    <xf numFmtId="0" fontId="51" fillId="19" borderId="3" xfId="11" applyFont="1" applyFill="1" applyBorder="1" applyAlignment="1" applyProtection="1">
      <alignment horizontal="center" vertical="center" wrapText="1"/>
      <protection locked="0"/>
    </xf>
    <xf numFmtId="0" fontId="51" fillId="19" borderId="4" xfId="11" applyFont="1" applyFill="1" applyBorder="1" applyAlignment="1" applyProtection="1">
      <alignment horizontal="center" vertical="center" wrapText="1"/>
      <protection locked="0"/>
    </xf>
    <xf numFmtId="0" fontId="51" fillId="0" borderId="21" xfId="10" applyFont="1" applyBorder="1" applyAlignment="1" applyProtection="1">
      <alignment horizontal="left" vertical="center" wrapText="1" indent="1"/>
    </xf>
    <xf numFmtId="1" fontId="51" fillId="17" borderId="3" xfId="11" applyNumberFormat="1" applyFont="1" applyFill="1" applyBorder="1" applyAlignment="1" applyProtection="1">
      <alignment horizontal="center" vertical="center" wrapText="1"/>
    </xf>
    <xf numFmtId="1" fontId="57" fillId="17" borderId="5" xfId="9" applyNumberFormat="1" applyFont="1" applyFill="1" applyBorder="1" applyAlignment="1" applyProtection="1">
      <alignment horizontal="center" vertical="center"/>
    </xf>
    <xf numFmtId="1" fontId="57" fillId="17" borderId="6" xfId="9" applyNumberFormat="1" applyFont="1" applyFill="1" applyBorder="1" applyAlignment="1" applyProtection="1">
      <alignment horizontal="center" vertical="center"/>
    </xf>
    <xf numFmtId="0" fontId="57" fillId="0" borderId="47" xfId="9" applyFont="1" applyFill="1" applyBorder="1" applyAlignment="1" applyProtection="1">
      <alignment horizontal="center" vertical="center"/>
    </xf>
    <xf numFmtId="0" fontId="57" fillId="0" borderId="48" xfId="9" applyFont="1" applyFill="1" applyBorder="1" applyAlignment="1" applyProtection="1">
      <alignment horizontal="center" vertical="center"/>
    </xf>
    <xf numFmtId="0" fontId="57" fillId="0" borderId="58" xfId="9" applyFont="1" applyFill="1" applyBorder="1" applyAlignment="1" applyProtection="1">
      <alignment horizontal="center" vertical="center"/>
    </xf>
    <xf numFmtId="0" fontId="23" fillId="0" borderId="43" xfId="9" applyFont="1" applyFill="1" applyBorder="1" applyAlignment="1" applyProtection="1">
      <alignment horizontal="left" vertical="top" wrapText="1"/>
    </xf>
    <xf numFmtId="0" fontId="23" fillId="0" borderId="21" xfId="9" applyFont="1" applyFill="1" applyBorder="1" applyAlignment="1" applyProtection="1">
      <alignment horizontal="left" vertical="top" wrapText="1"/>
    </xf>
    <xf numFmtId="0" fontId="23" fillId="0" borderId="49" xfId="9" applyFont="1" applyFill="1" applyBorder="1" applyAlignment="1" applyProtection="1">
      <alignment horizontal="left" vertical="top" wrapText="1"/>
    </xf>
    <xf numFmtId="0" fontId="69" fillId="0" borderId="26" xfId="8" applyFont="1" applyFill="1" applyBorder="1" applyAlignment="1" applyProtection="1">
      <alignment horizontal="center" vertical="center"/>
    </xf>
    <xf numFmtId="0" fontId="69" fillId="0" borderId="27" xfId="8" applyFont="1" applyFill="1" applyBorder="1" applyAlignment="1" applyProtection="1">
      <alignment horizontal="center" vertical="center"/>
    </xf>
    <xf numFmtId="0" fontId="69" fillId="0" borderId="52" xfId="8" applyFont="1" applyFill="1" applyBorder="1" applyAlignment="1" applyProtection="1">
      <alignment horizontal="center" vertical="center"/>
    </xf>
    <xf numFmtId="0" fontId="61" fillId="20" borderId="26" xfId="9" applyFont="1" applyFill="1" applyBorder="1" applyAlignment="1" applyProtection="1">
      <alignment horizontal="left" vertical="center"/>
    </xf>
    <xf numFmtId="0" fontId="61" fillId="20" borderId="27" xfId="9" applyFont="1" applyFill="1" applyBorder="1" applyAlignment="1" applyProtection="1">
      <alignment horizontal="left" vertical="center"/>
    </xf>
    <xf numFmtId="0" fontId="56" fillId="0" borderId="51" xfId="9" applyFont="1" applyFill="1" applyBorder="1" applyAlignment="1" applyProtection="1">
      <alignment horizontal="right" vertical="center" wrapText="1"/>
    </xf>
    <xf numFmtId="0" fontId="56" fillId="0" borderId="27" xfId="9" applyFont="1" applyFill="1" applyBorder="1" applyAlignment="1" applyProtection="1">
      <alignment horizontal="right" vertical="center" wrapText="1"/>
    </xf>
    <xf numFmtId="0" fontId="56" fillId="0" borderId="28" xfId="9" applyFont="1" applyFill="1" applyBorder="1" applyAlignment="1" applyProtection="1">
      <alignment horizontal="right" vertical="center" wrapText="1"/>
    </xf>
    <xf numFmtId="0" fontId="0" fillId="8" borderId="3" xfId="10" applyFont="1" applyFill="1" applyBorder="1" applyAlignment="1" applyProtection="1">
      <alignment horizontal="center" vertical="center" wrapText="1"/>
      <protection locked="0"/>
    </xf>
    <xf numFmtId="0" fontId="0" fillId="8" borderId="21" xfId="10" applyFont="1" applyFill="1" applyBorder="1" applyAlignment="1" applyProtection="1">
      <alignment horizontal="center" vertical="center" wrapText="1"/>
      <protection locked="0"/>
    </xf>
    <xf numFmtId="0" fontId="0" fillId="8" borderId="49" xfId="10" applyFont="1" applyFill="1" applyBorder="1" applyAlignment="1" applyProtection="1">
      <alignment horizontal="center" vertical="center" wrapText="1"/>
      <protection locked="0"/>
    </xf>
    <xf numFmtId="0" fontId="57" fillId="0" borderId="26" xfId="9" applyFont="1" applyFill="1" applyBorder="1" applyAlignment="1" applyProtection="1">
      <alignment horizontal="right" vertical="center"/>
    </xf>
    <xf numFmtId="0" fontId="57" fillId="0" borderId="27" xfId="9" applyFont="1" applyFill="1" applyBorder="1" applyAlignment="1" applyProtection="1">
      <alignment horizontal="right" vertical="center"/>
    </xf>
    <xf numFmtId="0" fontId="57" fillId="0" borderId="52" xfId="9" applyFont="1" applyFill="1" applyBorder="1" applyAlignment="1" applyProtection="1">
      <alignment horizontal="right" vertical="center"/>
    </xf>
    <xf numFmtId="0" fontId="23" fillId="0" borderId="27" xfId="9" applyFont="1" applyFill="1" applyBorder="1" applyAlignment="1" applyProtection="1">
      <alignment horizontal="right" vertical="center"/>
    </xf>
    <xf numFmtId="0" fontId="23" fillId="0" borderId="28" xfId="9" applyFont="1" applyFill="1" applyBorder="1" applyAlignment="1" applyProtection="1">
      <alignment horizontal="right" vertical="center"/>
    </xf>
    <xf numFmtId="0" fontId="0" fillId="0" borderId="3" xfId="10" applyFont="1" applyBorder="1" applyAlignment="1" applyProtection="1">
      <alignment horizontal="right" vertical="center" wrapText="1"/>
    </xf>
    <xf numFmtId="0" fontId="0" fillId="0" borderId="21" xfId="10" applyFont="1" applyBorder="1" applyAlignment="1" applyProtection="1">
      <alignment horizontal="right" vertical="center" wrapText="1"/>
    </xf>
    <xf numFmtId="0" fontId="0" fillId="0" borderId="4" xfId="10" applyFont="1" applyBorder="1" applyAlignment="1" applyProtection="1">
      <alignment horizontal="right" vertical="center" wrapText="1"/>
    </xf>
    <xf numFmtId="0" fontId="52" fillId="0" borderId="52" xfId="8" applyFont="1" applyFill="1" applyBorder="1" applyAlignment="1" applyProtection="1">
      <alignment horizontal="center" vertical="center"/>
    </xf>
    <xf numFmtId="0" fontId="79" fillId="0" borderId="51" xfId="8" applyFont="1" applyFill="1" applyBorder="1" applyAlignment="1" applyProtection="1">
      <alignment horizontal="center" vertical="center"/>
    </xf>
    <xf numFmtId="0" fontId="0" fillId="8" borderId="43" xfId="10" applyFont="1" applyFill="1" applyBorder="1" applyAlignment="1" applyProtection="1">
      <alignment horizontal="left" vertical="top" wrapText="1"/>
      <protection locked="0"/>
    </xf>
    <xf numFmtId="0" fontId="0" fillId="8" borderId="21" xfId="10" applyFont="1" applyFill="1" applyBorder="1" applyAlignment="1" applyProtection="1">
      <alignment horizontal="left" vertical="top" wrapText="1"/>
      <protection locked="0"/>
    </xf>
    <xf numFmtId="0" fontId="0" fillId="8" borderId="49" xfId="10" applyFont="1" applyFill="1" applyBorder="1" applyAlignment="1" applyProtection="1">
      <alignment horizontal="left" vertical="top" wrapText="1"/>
      <protection locked="0"/>
    </xf>
    <xf numFmtId="0" fontId="0" fillId="0" borderId="18" xfId="10" applyFont="1" applyBorder="1" applyAlignment="1" applyProtection="1">
      <alignment horizontal="left" vertical="top" wrapText="1"/>
    </xf>
    <xf numFmtId="0" fontId="51" fillId="0" borderId="1" xfId="10" applyFont="1" applyBorder="1" applyAlignment="1" applyProtection="1">
      <alignment horizontal="left" vertical="top" wrapText="1"/>
    </xf>
    <xf numFmtId="0" fontId="51" fillId="0" borderId="13" xfId="10" applyFont="1" applyBorder="1" applyAlignment="1" applyProtection="1">
      <alignment horizontal="left" vertical="top" wrapText="1"/>
    </xf>
    <xf numFmtId="0" fontId="6" fillId="0" borderId="67" xfId="11" applyFont="1" applyFill="1" applyBorder="1" applyAlignment="1" applyProtection="1">
      <alignment horizontal="center" vertical="center" wrapText="1"/>
    </xf>
    <xf numFmtId="0" fontId="6" fillId="0" borderId="68" xfId="11" applyFont="1" applyFill="1" applyBorder="1" applyAlignment="1" applyProtection="1">
      <alignment horizontal="center" vertical="center" wrapText="1"/>
    </xf>
    <xf numFmtId="0" fontId="10" fillId="0" borderId="43" xfId="9" applyFont="1" applyFill="1" applyBorder="1" applyAlignment="1" applyProtection="1">
      <alignment horizontal="left" vertical="top" wrapText="1"/>
    </xf>
    <xf numFmtId="0" fontId="10" fillId="0" borderId="21" xfId="9" applyFont="1" applyFill="1" applyBorder="1" applyAlignment="1" applyProtection="1">
      <alignment horizontal="left" vertical="top" wrapText="1"/>
    </xf>
    <xf numFmtId="3" fontId="51" fillId="17" borderId="3" xfId="8" applyNumberFormat="1" applyFont="1" applyFill="1" applyBorder="1" applyAlignment="1" applyProtection="1">
      <alignment horizontal="center" vertical="center"/>
    </xf>
    <xf numFmtId="3" fontId="51" fillId="17" borderId="4" xfId="8" applyNumberFormat="1" applyFont="1" applyFill="1" applyBorder="1" applyAlignment="1" applyProtection="1">
      <alignment horizontal="center" vertical="center"/>
    </xf>
    <xf numFmtId="0" fontId="6" fillId="0" borderId="69" xfId="10" applyFont="1" applyBorder="1" applyAlignment="1" applyProtection="1">
      <alignment horizontal="left" vertical="center" wrapText="1"/>
    </xf>
    <xf numFmtId="0" fontId="6" fillId="0" borderId="60" xfId="10" applyFont="1" applyBorder="1" applyAlignment="1" applyProtection="1">
      <alignment horizontal="left" vertical="center" wrapText="1"/>
    </xf>
    <xf numFmtId="0" fontId="6" fillId="0" borderId="61" xfId="10" applyFont="1" applyBorder="1" applyAlignment="1" applyProtection="1">
      <alignment horizontal="left" vertical="center" wrapText="1"/>
    </xf>
    <xf numFmtId="0" fontId="51" fillId="8" borderId="59" xfId="10" applyFont="1" applyFill="1" applyBorder="1" applyAlignment="1" applyProtection="1">
      <alignment horizontal="center" vertical="center" wrapText="1"/>
      <protection locked="0"/>
    </xf>
    <xf numFmtId="0" fontId="51" fillId="8" borderId="60" xfId="10" applyFont="1" applyFill="1" applyBorder="1" applyAlignment="1" applyProtection="1">
      <alignment horizontal="center" vertical="center" wrapText="1"/>
      <protection locked="0"/>
    </xf>
    <xf numFmtId="0" fontId="51" fillId="8" borderId="61" xfId="10" applyFont="1" applyFill="1" applyBorder="1" applyAlignment="1" applyProtection="1">
      <alignment horizontal="center" vertical="center" wrapText="1"/>
      <protection locked="0"/>
    </xf>
    <xf numFmtId="0" fontId="51" fillId="8" borderId="71" xfId="10" applyFont="1" applyFill="1" applyBorder="1" applyAlignment="1" applyProtection="1">
      <alignment horizontal="center" vertical="center" wrapText="1"/>
      <protection locked="0"/>
    </xf>
    <xf numFmtId="0" fontId="72" fillId="0" borderId="43" xfId="12" applyFont="1" applyFill="1" applyBorder="1" applyAlignment="1" applyProtection="1">
      <alignment horizontal="center" vertical="center" wrapText="1"/>
    </xf>
    <xf numFmtId="0" fontId="72" fillId="0" borderId="21" xfId="12" applyFont="1" applyFill="1" applyBorder="1" applyAlignment="1" applyProtection="1">
      <alignment horizontal="center" vertical="center" wrapText="1"/>
    </xf>
    <xf numFmtId="0" fontId="72" fillId="0" borderId="8" xfId="12" applyFont="1" applyFill="1" applyBorder="1" applyAlignment="1" applyProtection="1">
      <alignment horizontal="center" vertical="center" wrapText="1"/>
    </xf>
    <xf numFmtId="0" fontId="72" fillId="0" borderId="19" xfId="12" applyFont="1" applyFill="1" applyBorder="1" applyAlignment="1" applyProtection="1">
      <alignment horizontal="center" vertical="center" wrapText="1"/>
    </xf>
    <xf numFmtId="0" fontId="0" fillId="0" borderId="43" xfId="10" applyFont="1" applyBorder="1" applyAlignment="1" applyProtection="1">
      <alignment horizontal="left" vertical="top" wrapText="1"/>
    </xf>
    <xf numFmtId="0" fontId="51" fillId="0" borderId="21" xfId="10" applyFont="1" applyBorder="1" applyAlignment="1" applyProtection="1">
      <alignment horizontal="left" vertical="top" wrapText="1"/>
    </xf>
    <xf numFmtId="0" fontId="51" fillId="0" borderId="4" xfId="10" applyFont="1" applyBorder="1" applyAlignment="1" applyProtection="1">
      <alignment horizontal="left" vertical="top" wrapText="1"/>
    </xf>
    <xf numFmtId="0" fontId="0" fillId="0" borderId="4" xfId="10" applyFont="1" applyBorder="1" applyAlignment="1" applyProtection="1">
      <alignment horizontal="left" vertical="center" wrapText="1" indent="1"/>
    </xf>
    <xf numFmtId="0" fontId="10" fillId="18" borderId="18" xfId="12" applyFont="1" applyFill="1" applyBorder="1" applyAlignment="1" applyProtection="1">
      <alignment horizontal="right" vertical="center" wrapText="1"/>
    </xf>
    <xf numFmtId="0" fontId="10" fillId="18" borderId="1" xfId="12" applyFont="1" applyFill="1" applyBorder="1" applyAlignment="1" applyProtection="1">
      <alignment horizontal="right" vertical="center" wrapText="1"/>
    </xf>
    <xf numFmtId="0" fontId="10" fillId="18" borderId="13" xfId="12" applyFont="1" applyFill="1" applyBorder="1" applyAlignment="1" applyProtection="1">
      <alignment horizontal="right" vertical="center" wrapText="1"/>
    </xf>
    <xf numFmtId="0" fontId="6" fillId="18" borderId="12" xfId="11" applyFont="1" applyFill="1" applyBorder="1" applyAlignment="1" applyProtection="1">
      <alignment horizontal="left" vertical="center" wrapText="1"/>
    </xf>
    <xf numFmtId="0" fontId="6" fillId="18" borderId="1" xfId="11" applyFont="1" applyFill="1" applyBorder="1" applyAlignment="1" applyProtection="1">
      <alignment horizontal="left" vertical="center" wrapText="1"/>
    </xf>
    <xf numFmtId="0" fontId="59" fillId="18" borderId="12" xfId="11" applyFont="1" applyFill="1" applyBorder="1" applyAlignment="1" applyProtection="1">
      <alignment horizontal="left" vertical="center" wrapText="1"/>
    </xf>
    <xf numFmtId="0" fontId="59" fillId="18" borderId="1" xfId="11" applyFont="1" applyFill="1" applyBorder="1" applyAlignment="1" applyProtection="1">
      <alignment horizontal="left" vertical="center" wrapText="1"/>
    </xf>
    <xf numFmtId="0" fontId="59" fillId="18" borderId="13" xfId="11" applyFont="1" applyFill="1" applyBorder="1" applyAlignment="1" applyProtection="1">
      <alignment horizontal="left" vertical="center" wrapText="1"/>
    </xf>
    <xf numFmtId="0" fontId="51" fillId="0" borderId="1" xfId="11" applyFont="1" applyFill="1" applyBorder="1" applyAlignment="1" applyProtection="1">
      <alignment horizontal="right" vertical="center" wrapText="1"/>
    </xf>
    <xf numFmtId="0" fontId="51" fillId="0" borderId="13" xfId="11" applyFont="1" applyFill="1" applyBorder="1" applyAlignment="1" applyProtection="1">
      <alignment horizontal="right" vertical="center" wrapText="1"/>
    </xf>
    <xf numFmtId="0" fontId="51" fillId="8" borderId="12" xfId="11" applyFont="1" applyFill="1" applyBorder="1" applyAlignment="1" applyProtection="1">
      <alignment horizontal="center" vertical="center" wrapText="1"/>
      <protection locked="0"/>
    </xf>
    <xf numFmtId="0" fontId="51" fillId="8" borderId="20" xfId="11" applyFont="1" applyFill="1" applyBorder="1" applyAlignment="1" applyProtection="1">
      <alignment horizontal="center" vertical="center" wrapText="1"/>
      <protection locked="0"/>
    </xf>
    <xf numFmtId="0" fontId="57" fillId="0" borderId="18" xfId="9" applyFont="1" applyFill="1" applyBorder="1" applyAlignment="1" applyProtection="1">
      <alignment horizontal="center" vertical="center"/>
    </xf>
    <xf numFmtId="0" fontId="57" fillId="0" borderId="1" xfId="9" applyFont="1" applyFill="1" applyBorder="1" applyAlignment="1" applyProtection="1">
      <alignment horizontal="center" vertical="center"/>
    </xf>
    <xf numFmtId="0" fontId="57" fillId="0" borderId="20" xfId="9" applyFont="1" applyFill="1" applyBorder="1" applyAlignment="1" applyProtection="1">
      <alignment horizontal="center" vertical="center"/>
    </xf>
    <xf numFmtId="0" fontId="6" fillId="0" borderId="2" xfId="11" applyFont="1" applyFill="1" applyBorder="1" applyAlignment="1" applyProtection="1">
      <alignment horizontal="center" vertical="center" wrapText="1"/>
    </xf>
    <xf numFmtId="0" fontId="6" fillId="0" borderId="32" xfId="11" applyFont="1" applyFill="1" applyBorder="1" applyAlignment="1" applyProtection="1">
      <alignment horizontal="center" vertical="center" wrapText="1"/>
    </xf>
    <xf numFmtId="0" fontId="57" fillId="0" borderId="18" xfId="9" applyFont="1" applyFill="1" applyBorder="1" applyAlignment="1" applyProtection="1">
      <alignment horizontal="center" vertical="center" wrapText="1"/>
    </xf>
    <xf numFmtId="0" fontId="0" fillId="0" borderId="65" xfId="8" applyFont="1" applyBorder="1" applyAlignment="1" applyProtection="1">
      <alignment horizontal="right" vertical="center"/>
    </xf>
    <xf numFmtId="0" fontId="51" fillId="0" borderId="8" xfId="8" applyFont="1" applyBorder="1" applyAlignment="1" applyProtection="1">
      <alignment horizontal="right" vertical="center"/>
    </xf>
    <xf numFmtId="3" fontId="6" fillId="17" borderId="5" xfId="8" applyNumberFormat="1" applyFont="1" applyFill="1" applyBorder="1" applyAlignment="1" applyProtection="1">
      <alignment horizontal="center" vertical="center"/>
    </xf>
    <xf numFmtId="3" fontId="6" fillId="17" borderId="6" xfId="8" applyNumberFormat="1" applyFont="1" applyFill="1" applyBorder="1" applyAlignment="1" applyProtection="1">
      <alignment horizontal="center" vertical="center"/>
    </xf>
    <xf numFmtId="0" fontId="51" fillId="0" borderId="67" xfId="11" applyFont="1" applyFill="1" applyBorder="1" applyAlignment="1" applyProtection="1">
      <alignment horizontal="center" vertical="center" wrapText="1"/>
    </xf>
    <xf numFmtId="0" fontId="51" fillId="0" borderId="68" xfId="11" applyFont="1" applyFill="1" applyBorder="1" applyAlignment="1" applyProtection="1">
      <alignment horizontal="center" vertical="center" wrapText="1"/>
    </xf>
    <xf numFmtId="0" fontId="0" fillId="0" borderId="43" xfId="8" applyFont="1" applyBorder="1" applyAlignment="1" applyProtection="1">
      <alignment horizontal="right" vertical="center"/>
    </xf>
    <xf numFmtId="0" fontId="51" fillId="0" borderId="21" xfId="8" applyFont="1" applyBorder="1" applyAlignment="1" applyProtection="1">
      <alignment horizontal="right" vertical="center"/>
    </xf>
    <xf numFmtId="0" fontId="70" fillId="0" borderId="26" xfId="8" applyFont="1" applyFill="1" applyBorder="1" applyAlignment="1" applyProtection="1">
      <alignment horizontal="center" vertical="center" wrapText="1"/>
    </xf>
    <xf numFmtId="0" fontId="70" fillId="0" borderId="27" xfId="8" applyFont="1" applyFill="1" applyBorder="1" applyAlignment="1" applyProtection="1">
      <alignment horizontal="center" vertical="center" wrapText="1"/>
    </xf>
    <xf numFmtId="0" fontId="0" fillId="0" borderId="43" xfId="10" applyFont="1" applyFill="1" applyBorder="1" applyAlignment="1" applyProtection="1">
      <alignment horizontal="left" vertical="top" wrapText="1"/>
    </xf>
    <xf numFmtId="0" fontId="0" fillId="0" borderId="21" xfId="10" applyFont="1" applyFill="1" applyBorder="1" applyAlignment="1" applyProtection="1">
      <alignment horizontal="left" vertical="top" wrapText="1"/>
    </xf>
    <xf numFmtId="0" fontId="0" fillId="0" borderId="49" xfId="10" applyFont="1" applyFill="1" applyBorder="1" applyAlignment="1" applyProtection="1">
      <alignment horizontal="left" vertical="top" wrapText="1"/>
    </xf>
    <xf numFmtId="0" fontId="51" fillId="0" borderId="2" xfId="11" applyFont="1" applyFill="1" applyBorder="1" applyAlignment="1" applyProtection="1">
      <alignment horizontal="center" vertical="center" wrapText="1"/>
    </xf>
    <xf numFmtId="0" fontId="51" fillId="0" borderId="32" xfId="11" applyFont="1" applyFill="1" applyBorder="1" applyAlignment="1" applyProtection="1">
      <alignment horizontal="center" vertical="center" wrapText="1"/>
    </xf>
    <xf numFmtId="1" fontId="6" fillId="17" borderId="21" xfId="11" applyNumberFormat="1" applyFont="1" applyFill="1" applyBorder="1" applyAlignment="1" applyProtection="1">
      <alignment horizontal="center" vertical="center" wrapText="1"/>
    </xf>
    <xf numFmtId="1" fontId="6" fillId="17" borderId="49" xfId="11" applyNumberFormat="1" applyFont="1" applyFill="1" applyBorder="1" applyAlignment="1" applyProtection="1">
      <alignment horizontal="center" vertical="center" wrapText="1"/>
    </xf>
    <xf numFmtId="0" fontId="61" fillId="20" borderId="47" xfId="9" applyFont="1" applyFill="1" applyBorder="1" applyAlignment="1" applyProtection="1">
      <alignment horizontal="left" vertical="center" wrapText="1"/>
    </xf>
    <xf numFmtId="0" fontId="61" fillId="20" borderId="48" xfId="9" applyFont="1" applyFill="1" applyBorder="1" applyAlignment="1" applyProtection="1">
      <alignment horizontal="left" vertical="center" wrapText="1"/>
    </xf>
    <xf numFmtId="0" fontId="61" fillId="20" borderId="26" xfId="9" applyFont="1" applyFill="1" applyBorder="1" applyAlignment="1" applyProtection="1">
      <alignment horizontal="left" vertical="center" wrapText="1"/>
    </xf>
    <xf numFmtId="0" fontId="61" fillId="20" borderId="27" xfId="9" applyFont="1" applyFill="1" applyBorder="1" applyAlignment="1" applyProtection="1">
      <alignment horizontal="left" vertical="center" wrapText="1"/>
    </xf>
    <xf numFmtId="0" fontId="59" fillId="0" borderId="43" xfId="10" applyFont="1" applyBorder="1" applyAlignment="1" applyProtection="1">
      <alignment horizontal="left" vertical="top" wrapText="1"/>
    </xf>
    <xf numFmtId="0" fontId="59" fillId="0" borderId="21" xfId="10" applyFont="1" applyBorder="1" applyAlignment="1" applyProtection="1">
      <alignment horizontal="left" vertical="top" wrapText="1"/>
    </xf>
    <xf numFmtId="0" fontId="59" fillId="0" borderId="49" xfId="10" applyFont="1" applyBorder="1" applyAlignment="1" applyProtection="1">
      <alignment horizontal="left" vertical="top" wrapText="1"/>
    </xf>
    <xf numFmtId="0" fontId="6" fillId="0" borderId="43" xfId="10" applyFont="1" applyBorder="1" applyAlignment="1" applyProtection="1">
      <alignment vertical="center" wrapText="1"/>
    </xf>
    <xf numFmtId="0" fontId="6" fillId="0" borderId="21" xfId="10" applyFont="1" applyBorder="1" applyAlignment="1" applyProtection="1">
      <alignment vertical="center" wrapText="1"/>
    </xf>
    <xf numFmtId="0" fontId="78" fillId="8" borderId="51" xfId="9" applyFont="1" applyFill="1" applyBorder="1" applyAlignment="1" applyProtection="1">
      <alignment horizontal="center" vertical="center"/>
      <protection locked="0"/>
    </xf>
    <xf numFmtId="0" fontId="78" fillId="8" borderId="27" xfId="9" applyFont="1" applyFill="1" applyBorder="1" applyAlignment="1" applyProtection="1">
      <alignment horizontal="center" vertical="center"/>
      <protection locked="0"/>
    </xf>
    <xf numFmtId="0" fontId="78" fillId="8" borderId="52" xfId="9" applyFont="1" applyFill="1" applyBorder="1" applyAlignment="1" applyProtection="1">
      <alignment horizontal="center" vertical="center"/>
      <protection locked="0"/>
    </xf>
    <xf numFmtId="0" fontId="61" fillId="20" borderId="52" xfId="9" applyFont="1" applyFill="1" applyBorder="1" applyAlignment="1" applyProtection="1">
      <alignment horizontal="left" vertical="center"/>
    </xf>
    <xf numFmtId="0" fontId="57" fillId="0" borderId="47" xfId="9" applyFont="1" applyFill="1" applyBorder="1" applyAlignment="1" applyProtection="1">
      <alignment horizontal="center" vertical="center" wrapText="1"/>
    </xf>
    <xf numFmtId="0" fontId="0" fillId="0" borderId="15" xfId="8" applyFont="1" applyBorder="1" applyAlignment="1" applyProtection="1">
      <alignment horizontal="right" vertical="center"/>
    </xf>
    <xf numFmtId="0" fontId="51" fillId="0" borderId="16" xfId="8" applyFont="1" applyBorder="1" applyAlignment="1" applyProtection="1">
      <alignment horizontal="right" vertical="center"/>
    </xf>
    <xf numFmtId="0" fontId="0" fillId="8" borderId="3" xfId="10" applyFont="1" applyFill="1" applyBorder="1" applyAlignment="1" applyProtection="1">
      <alignment horizontal="left" vertical="center" wrapText="1"/>
      <protection locked="0"/>
    </xf>
    <xf numFmtId="0" fontId="0" fillId="8" borderId="21" xfId="10" applyFont="1" applyFill="1" applyBorder="1" applyAlignment="1" applyProtection="1">
      <alignment horizontal="left" vertical="center" wrapText="1"/>
      <protection locked="0"/>
    </xf>
    <xf numFmtId="0" fontId="0" fillId="8" borderId="4" xfId="10" applyFont="1" applyFill="1" applyBorder="1" applyAlignment="1" applyProtection="1">
      <alignment horizontal="left" vertical="center" wrapText="1"/>
      <protection locked="0"/>
    </xf>
    <xf numFmtId="0" fontId="23" fillId="0" borderId="29" xfId="0" applyFont="1" applyBorder="1" applyAlignment="1">
      <alignment horizontal="left" vertical="center" wrapText="1" indent="2"/>
    </xf>
    <xf numFmtId="0" fontId="0" fillId="0" borderId="0" xfId="0" applyBorder="1" applyAlignment="1">
      <alignment horizontal="left" vertical="center" wrapText="1" indent="2"/>
    </xf>
    <xf numFmtId="0" fontId="10" fillId="18" borderId="44" xfId="12" applyFont="1" applyFill="1" applyBorder="1" applyAlignment="1" applyProtection="1">
      <alignment horizontal="right" vertical="center" wrapText="1"/>
    </xf>
    <xf numFmtId="0" fontId="10" fillId="18" borderId="23" xfId="12" applyFont="1" applyFill="1" applyBorder="1" applyAlignment="1" applyProtection="1">
      <alignment horizontal="right" vertical="center" wrapText="1"/>
    </xf>
    <xf numFmtId="0" fontId="10" fillId="18" borderId="24" xfId="12" applyFont="1" applyFill="1" applyBorder="1" applyAlignment="1" applyProtection="1">
      <alignment horizontal="right" vertical="center" wrapText="1"/>
    </xf>
    <xf numFmtId="0" fontId="6" fillId="18" borderId="22" xfId="11" applyFont="1" applyFill="1" applyBorder="1" applyAlignment="1" applyProtection="1">
      <alignment horizontal="left" vertical="center" wrapText="1"/>
    </xf>
    <xf numFmtId="0" fontId="6" fillId="18" borderId="23" xfId="11" applyFont="1" applyFill="1" applyBorder="1" applyAlignment="1" applyProtection="1">
      <alignment horizontal="left" vertical="center" wrapText="1"/>
    </xf>
    <xf numFmtId="0" fontId="59" fillId="18" borderId="22" xfId="11" applyFont="1" applyFill="1" applyBorder="1" applyAlignment="1" applyProtection="1">
      <alignment horizontal="left" vertical="center" wrapText="1"/>
    </xf>
    <xf numFmtId="0" fontId="59" fillId="18" borderId="23" xfId="11" applyFont="1" applyFill="1" applyBorder="1" applyAlignment="1" applyProtection="1">
      <alignment horizontal="left" vertical="center" wrapText="1"/>
    </xf>
    <xf numFmtId="0" fontId="59" fillId="18" borderId="24" xfId="11" applyFont="1" applyFill="1" applyBorder="1" applyAlignment="1" applyProtection="1">
      <alignment horizontal="left" vertical="center" wrapText="1"/>
    </xf>
    <xf numFmtId="0" fontId="51" fillId="0" borderId="23" xfId="11" applyFont="1" applyFill="1" applyBorder="1" applyAlignment="1" applyProtection="1">
      <alignment horizontal="right" vertical="center" wrapText="1"/>
    </xf>
    <xf numFmtId="0" fontId="51" fillId="0" borderId="24" xfId="11" applyFont="1" applyFill="1" applyBorder="1" applyAlignment="1" applyProtection="1">
      <alignment horizontal="right" vertical="center" wrapText="1"/>
    </xf>
    <xf numFmtId="0" fontId="51" fillId="8" borderId="22" xfId="11" applyFont="1" applyFill="1" applyBorder="1" applyAlignment="1" applyProtection="1">
      <alignment horizontal="center" vertical="center" wrapText="1"/>
      <protection locked="0"/>
    </xf>
    <xf numFmtId="0" fontId="51" fillId="8" borderId="72" xfId="11" applyFont="1" applyFill="1" applyBorder="1" applyAlignment="1" applyProtection="1">
      <alignment horizontal="center" vertical="center" wrapText="1"/>
      <protection locked="0"/>
    </xf>
    <xf numFmtId="0" fontId="57" fillId="0" borderId="15" xfId="9" applyFont="1" applyFill="1" applyBorder="1" applyAlignment="1" applyProtection="1">
      <alignment horizontal="center" vertical="center"/>
    </xf>
    <xf numFmtId="0" fontId="57" fillId="0" borderId="16" xfId="9" applyFont="1" applyFill="1" applyBorder="1" applyAlignment="1" applyProtection="1">
      <alignment horizontal="center" vertical="center"/>
    </xf>
    <xf numFmtId="0" fontId="57" fillId="0" borderId="17" xfId="9" applyFont="1" applyFill="1" applyBorder="1" applyAlignment="1" applyProtection="1">
      <alignment horizontal="center" vertical="center"/>
    </xf>
    <xf numFmtId="1" fontId="6" fillId="17" borderId="26" xfId="11" applyNumberFormat="1" applyFont="1" applyFill="1" applyBorder="1" applyAlignment="1" applyProtection="1">
      <alignment horizontal="center" vertical="center" wrapText="1"/>
    </xf>
    <xf numFmtId="1" fontId="6" fillId="17" borderId="28" xfId="11" applyNumberFormat="1" applyFont="1" applyFill="1" applyBorder="1" applyAlignment="1" applyProtection="1">
      <alignment horizontal="center" vertical="center" wrapText="1"/>
    </xf>
    <xf numFmtId="1" fontId="51" fillId="17" borderId="12" xfId="11" applyNumberFormat="1" applyFont="1" applyFill="1" applyBorder="1" applyAlignment="1" applyProtection="1">
      <alignment horizontal="center" vertical="center" wrapText="1"/>
    </xf>
    <xf numFmtId="1" fontId="51" fillId="17" borderId="20" xfId="11" applyNumberFormat="1" applyFont="1" applyFill="1" applyBorder="1" applyAlignment="1" applyProtection="1">
      <alignment horizontal="center" vertical="center" wrapText="1"/>
    </xf>
    <xf numFmtId="0" fontId="23" fillId="0" borderId="29" xfId="0" applyFont="1" applyBorder="1" applyAlignment="1">
      <alignment horizontal="left" vertical="center" indent="2"/>
    </xf>
    <xf numFmtId="0" fontId="0" fillId="0" borderId="0" xfId="0" applyBorder="1" applyAlignment="1">
      <alignment horizontal="left" vertical="center" indent="2"/>
    </xf>
    <xf numFmtId="0" fontId="81" fillId="0" borderId="43" xfId="18" applyBorder="1" applyAlignment="1" applyProtection="1">
      <alignment horizontal="left" vertical="center" wrapText="1" indent="2"/>
    </xf>
    <xf numFmtId="0" fontId="81" fillId="0" borderId="21" xfId="18" applyBorder="1" applyAlignment="1" applyProtection="1">
      <alignment horizontal="left" vertical="center" wrapText="1" indent="2"/>
    </xf>
    <xf numFmtId="1" fontId="51" fillId="0" borderId="12" xfId="11" applyNumberFormat="1" applyFont="1" applyFill="1" applyBorder="1" applyAlignment="1" applyProtection="1">
      <alignment horizontal="center" vertical="center" wrapText="1"/>
    </xf>
    <xf numFmtId="1" fontId="51" fillId="0" borderId="20" xfId="11" applyNumberFormat="1" applyFont="1" applyFill="1" applyBorder="1" applyAlignment="1" applyProtection="1">
      <alignment horizontal="center" vertical="center" wrapText="1"/>
    </xf>
    <xf numFmtId="0" fontId="0" fillId="8" borderId="4" xfId="10" applyFont="1" applyFill="1" applyBorder="1" applyAlignment="1" applyProtection="1">
      <alignment horizontal="center" vertical="center" wrapText="1"/>
      <protection locked="0"/>
    </xf>
    <xf numFmtId="0" fontId="0" fillId="0" borderId="0" xfId="0" applyAlignment="1">
      <alignment horizontal="left" vertical="center" wrapText="1" indent="2"/>
    </xf>
    <xf numFmtId="0" fontId="81" fillId="0" borderId="29" xfId="18" applyBorder="1" applyAlignment="1">
      <alignment horizontal="left" vertical="center" wrapText="1" indent="2"/>
    </xf>
    <xf numFmtId="0" fontId="81" fillId="0" borderId="0" xfId="18" applyBorder="1" applyAlignment="1">
      <alignment horizontal="left" vertical="center" wrapText="1" indent="2"/>
    </xf>
    <xf numFmtId="0" fontId="61" fillId="2" borderId="26" xfId="9" applyFont="1" applyFill="1" applyBorder="1" applyAlignment="1" applyProtection="1">
      <alignment horizontal="left" vertical="center"/>
    </xf>
    <xf numFmtId="0" fontId="61" fillId="2" borderId="27" xfId="9" applyFont="1" applyFill="1" applyBorder="1" applyAlignment="1" applyProtection="1">
      <alignment horizontal="left" vertical="center"/>
    </xf>
    <xf numFmtId="0" fontId="61" fillId="2" borderId="52" xfId="9" applyFont="1" applyFill="1" applyBorder="1" applyAlignment="1" applyProtection="1">
      <alignment horizontal="left" vertical="center"/>
    </xf>
    <xf numFmtId="0" fontId="0" fillId="16" borderId="14" xfId="0" applyFill="1" applyBorder="1" applyAlignment="1">
      <alignment horizontal="center" vertical="center"/>
    </xf>
    <xf numFmtId="0" fontId="0" fillId="16" borderId="6" xfId="0" applyFill="1" applyBorder="1" applyAlignment="1">
      <alignment horizontal="center" vertical="center"/>
    </xf>
    <xf numFmtId="0" fontId="0" fillId="16" borderId="5" xfId="0" applyFill="1" applyBorder="1" applyAlignment="1">
      <alignment horizontal="center" vertical="center"/>
    </xf>
    <xf numFmtId="0" fontId="0" fillId="16" borderId="27" xfId="0" applyFill="1" applyBorder="1" applyAlignment="1">
      <alignment horizontal="center" vertical="center"/>
    </xf>
    <xf numFmtId="0" fontId="0" fillId="16" borderId="28" xfId="0" applyFill="1" applyBorder="1" applyAlignment="1">
      <alignment horizontal="center" vertical="center"/>
    </xf>
    <xf numFmtId="0" fontId="41" fillId="5" borderId="11" xfId="0" applyFont="1" applyFill="1" applyBorder="1" applyAlignment="1" applyProtection="1">
      <alignment horizontal="center" vertical="center" textRotation="90"/>
    </xf>
    <xf numFmtId="1" fontId="43" fillId="4" borderId="7" xfId="0" applyNumberFormat="1" applyFont="1" applyFill="1" applyBorder="1" applyAlignment="1" applyProtection="1">
      <alignment horizontal="center" vertical="center"/>
    </xf>
    <xf numFmtId="0" fontId="43" fillId="4" borderId="8" xfId="0" applyFont="1" applyFill="1" applyBorder="1" applyAlignment="1" applyProtection="1">
      <alignment horizontal="center" vertical="center"/>
    </xf>
    <xf numFmtId="0" fontId="43" fillId="4" borderId="9" xfId="0" applyFont="1" applyFill="1" applyBorder="1" applyAlignment="1" applyProtection="1">
      <alignment horizontal="center" vertical="center"/>
    </xf>
    <xf numFmtId="0" fontId="43" fillId="4" borderId="12" xfId="0" applyFont="1" applyFill="1" applyBorder="1" applyAlignment="1" applyProtection="1">
      <alignment horizontal="center" vertical="center"/>
    </xf>
    <xf numFmtId="0" fontId="43" fillId="4" borderId="1" xfId="0" applyFont="1" applyFill="1" applyBorder="1" applyAlignment="1" applyProtection="1">
      <alignment horizontal="center" vertical="center"/>
    </xf>
    <xf numFmtId="0" fontId="43" fillId="4" borderId="13" xfId="0" applyFont="1" applyFill="1" applyBorder="1" applyAlignment="1" applyProtection="1">
      <alignment horizontal="center" vertical="center"/>
    </xf>
    <xf numFmtId="164" fontId="13" fillId="0" borderId="2" xfId="0" applyNumberFormat="1" applyFont="1" applyFill="1" applyBorder="1" applyAlignment="1" applyProtection="1">
      <alignment horizontal="center" vertical="center"/>
    </xf>
    <xf numFmtId="164" fontId="13" fillId="0" borderId="2" xfId="0" applyNumberFormat="1" applyFont="1" applyFill="1" applyBorder="1" applyAlignment="1" applyProtection="1">
      <alignment horizontal="center" vertical="center"/>
      <protection locked="0"/>
    </xf>
    <xf numFmtId="0" fontId="46" fillId="13" borderId="2" xfId="0" applyFont="1" applyFill="1" applyBorder="1" applyAlignment="1" applyProtection="1">
      <alignment horizontal="center" vertical="center" wrapText="1"/>
      <protection locked="0"/>
    </xf>
    <xf numFmtId="0" fontId="46" fillId="13" borderId="32" xfId="0" applyFont="1" applyFill="1" applyBorder="1" applyAlignment="1" applyProtection="1">
      <alignment horizontal="center" vertical="center" wrapText="1"/>
      <protection locked="0"/>
    </xf>
    <xf numFmtId="164" fontId="38" fillId="0" borderId="5" xfId="0" applyNumberFormat="1" applyFont="1" applyFill="1" applyBorder="1" applyAlignment="1" applyProtection="1">
      <alignment horizontal="center" vertical="center"/>
    </xf>
    <xf numFmtId="0" fontId="38" fillId="0" borderId="14" xfId="0" applyFont="1" applyFill="1" applyBorder="1" applyAlignment="1" applyProtection="1">
      <alignment horizontal="center" vertical="center"/>
    </xf>
    <xf numFmtId="0" fontId="38" fillId="0" borderId="6" xfId="0" applyFont="1" applyFill="1" applyBorder="1" applyAlignment="1" applyProtection="1">
      <alignment horizontal="center" vertical="center"/>
    </xf>
    <xf numFmtId="0" fontId="38" fillId="0" borderId="15" xfId="0" applyFont="1" applyFill="1" applyBorder="1" applyAlignment="1" applyProtection="1">
      <alignment horizontal="center" vertical="center"/>
    </xf>
    <xf numFmtId="0" fontId="38" fillId="0" borderId="16" xfId="0" applyFont="1" applyFill="1" applyBorder="1" applyAlignment="1" applyProtection="1">
      <alignment horizontal="center" vertical="center"/>
    </xf>
    <xf numFmtId="0" fontId="38" fillId="0" borderId="17" xfId="0"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xf>
    <xf numFmtId="1" fontId="43" fillId="4" borderId="7" xfId="0" applyNumberFormat="1" applyFont="1" applyFill="1" applyBorder="1" applyAlignment="1" applyProtection="1">
      <alignment horizontal="center" vertical="center" wrapText="1"/>
    </xf>
    <xf numFmtId="0" fontId="43" fillId="4" borderId="8" xfId="0" applyFont="1" applyFill="1" applyBorder="1" applyAlignment="1" applyProtection="1">
      <alignment horizontal="center" vertical="center" wrapText="1"/>
    </xf>
    <xf numFmtId="0" fontId="43" fillId="4" borderId="9" xfId="0" applyFont="1" applyFill="1" applyBorder="1" applyAlignment="1" applyProtection="1">
      <alignment horizontal="center" vertical="center" wrapText="1"/>
    </xf>
    <xf numFmtId="0" fontId="43" fillId="4" borderId="12" xfId="0" applyFont="1" applyFill="1" applyBorder="1" applyAlignment="1" applyProtection="1">
      <alignment horizontal="center" vertical="center" wrapText="1"/>
    </xf>
    <xf numFmtId="0" fontId="43" fillId="4" borderId="1" xfId="0" applyFont="1" applyFill="1" applyBorder="1" applyAlignment="1" applyProtection="1">
      <alignment horizontal="center" vertical="center" wrapText="1"/>
    </xf>
    <xf numFmtId="0" fontId="43" fillId="4" borderId="13" xfId="0" applyFont="1" applyFill="1" applyBorder="1" applyAlignment="1" applyProtection="1">
      <alignment horizontal="center" vertical="center" wrapText="1"/>
    </xf>
    <xf numFmtId="0" fontId="46" fillId="13" borderId="3" xfId="0" applyFont="1" applyFill="1" applyBorder="1" applyAlignment="1" applyProtection="1">
      <alignment horizontal="center" vertical="center" wrapText="1"/>
      <protection locked="0"/>
    </xf>
    <xf numFmtId="0" fontId="24" fillId="9" borderId="7" xfId="0" applyFont="1" applyFill="1" applyBorder="1" applyAlignment="1" applyProtection="1">
      <alignment horizontal="center" vertical="center" wrapText="1"/>
    </xf>
    <xf numFmtId="0" fontId="24" fillId="9" borderId="8" xfId="0" applyFont="1" applyFill="1" applyBorder="1" applyAlignment="1" applyProtection="1">
      <alignment horizontal="center" vertical="center" wrapText="1"/>
    </xf>
    <xf numFmtId="0" fontId="24" fillId="9" borderId="9" xfId="0" applyFont="1" applyFill="1" applyBorder="1" applyAlignment="1" applyProtection="1">
      <alignment horizontal="center" vertical="center" wrapText="1"/>
    </xf>
    <xf numFmtId="0" fontId="24" fillId="9" borderId="12" xfId="0" applyFont="1" applyFill="1" applyBorder="1" applyAlignment="1" applyProtection="1">
      <alignment horizontal="center" vertical="center" wrapText="1"/>
    </xf>
    <xf numFmtId="0" fontId="24" fillId="9" borderId="1" xfId="0" applyFont="1" applyFill="1" applyBorder="1" applyAlignment="1" applyProtection="1">
      <alignment horizontal="center" vertical="center" wrapText="1"/>
    </xf>
    <xf numFmtId="0" fontId="24" fillId="9" borderId="13" xfId="0" applyFont="1" applyFill="1" applyBorder="1" applyAlignment="1" applyProtection="1">
      <alignment horizontal="center" vertical="center" wrapText="1"/>
    </xf>
    <xf numFmtId="0" fontId="21" fillId="8" borderId="10" xfId="0" applyFont="1" applyFill="1" applyBorder="1" applyAlignment="1" applyProtection="1">
      <alignment horizontal="left" vertical="center" wrapText="1"/>
      <protection locked="0"/>
    </xf>
    <xf numFmtId="0" fontId="21" fillId="8" borderId="0" xfId="0" applyFont="1" applyFill="1" applyBorder="1" applyAlignment="1" applyProtection="1">
      <alignment horizontal="left" vertical="center" wrapText="1"/>
      <protection locked="0"/>
    </xf>
    <xf numFmtId="0" fontId="21" fillId="8" borderId="11" xfId="0" applyFont="1" applyFill="1" applyBorder="1" applyAlignment="1" applyProtection="1">
      <alignment horizontal="left" vertical="center" wrapText="1"/>
      <protection locked="0"/>
    </xf>
    <xf numFmtId="0" fontId="7" fillId="9" borderId="7" xfId="0" applyFont="1" applyFill="1" applyBorder="1" applyAlignment="1" applyProtection="1">
      <alignment horizontal="center" vertical="center" wrapText="1"/>
    </xf>
    <xf numFmtId="0" fontId="7" fillId="9" borderId="8" xfId="0" applyFont="1" applyFill="1" applyBorder="1" applyAlignment="1" applyProtection="1">
      <alignment horizontal="center" vertical="center" wrapText="1"/>
    </xf>
    <xf numFmtId="0" fontId="7" fillId="9" borderId="9" xfId="0" applyFont="1" applyFill="1" applyBorder="1" applyAlignment="1" applyProtection="1">
      <alignment horizontal="center" vertical="center" wrapText="1"/>
    </xf>
    <xf numFmtId="0" fontId="9" fillId="9" borderId="10" xfId="0" applyFont="1" applyFill="1" applyBorder="1" applyAlignment="1" applyProtection="1">
      <alignment horizontal="center" vertical="center" wrapText="1"/>
    </xf>
    <xf numFmtId="0" fontId="9" fillId="9" borderId="0" xfId="0" applyFont="1" applyFill="1" applyBorder="1" applyAlignment="1" applyProtection="1">
      <alignment horizontal="center" vertical="center" wrapText="1"/>
    </xf>
    <xf numFmtId="0" fontId="9" fillId="9" borderId="11" xfId="0" applyFont="1" applyFill="1" applyBorder="1" applyAlignment="1" applyProtection="1">
      <alignment horizontal="center" vertical="center" wrapText="1"/>
    </xf>
    <xf numFmtId="0" fontId="9" fillId="9" borderId="25" xfId="0" applyFont="1" applyFill="1" applyBorder="1" applyAlignment="1" applyProtection="1">
      <alignment horizontal="center" vertical="center" wrapText="1"/>
    </xf>
    <xf numFmtId="0" fontId="9" fillId="9" borderId="16" xfId="0" applyFont="1" applyFill="1" applyBorder="1" applyAlignment="1" applyProtection="1">
      <alignment horizontal="center" vertical="center" wrapText="1"/>
    </xf>
    <xf numFmtId="0" fontId="9" fillId="9" borderId="30" xfId="0" applyFont="1" applyFill="1" applyBorder="1" applyAlignment="1" applyProtection="1">
      <alignment horizontal="center" vertical="center" wrapText="1"/>
    </xf>
    <xf numFmtId="164" fontId="13" fillId="0" borderId="7" xfId="0" applyNumberFormat="1" applyFont="1" applyFill="1" applyBorder="1" applyAlignment="1" applyProtection="1">
      <alignment horizontal="center" vertical="center"/>
    </xf>
    <xf numFmtId="164" fontId="13" fillId="0" borderId="8" xfId="0" applyNumberFormat="1" applyFont="1" applyFill="1" applyBorder="1" applyAlignment="1" applyProtection="1">
      <alignment horizontal="center" vertical="center"/>
    </xf>
    <xf numFmtId="164" fontId="13" fillId="0" borderId="9" xfId="0" applyNumberFormat="1" applyFont="1" applyFill="1" applyBorder="1" applyAlignment="1" applyProtection="1">
      <alignment horizontal="center" vertical="center"/>
    </xf>
    <xf numFmtId="164" fontId="13" fillId="0" borderId="12" xfId="0" applyNumberFormat="1" applyFont="1" applyFill="1" applyBorder="1" applyAlignment="1" applyProtection="1">
      <alignment horizontal="center" vertical="center"/>
    </xf>
    <xf numFmtId="164" fontId="13" fillId="0" borderId="1" xfId="0" applyNumberFormat="1" applyFont="1" applyFill="1" applyBorder="1" applyAlignment="1" applyProtection="1">
      <alignment horizontal="center" vertical="center"/>
    </xf>
    <xf numFmtId="164" fontId="13" fillId="0" borderId="13" xfId="0" applyNumberFormat="1" applyFont="1" applyFill="1" applyBorder="1" applyAlignment="1" applyProtection="1">
      <alignment horizontal="center" vertical="center"/>
    </xf>
    <xf numFmtId="0" fontId="8" fillId="9" borderId="2" xfId="0" applyFont="1" applyFill="1" applyBorder="1" applyAlignment="1" applyProtection="1">
      <alignment horizontal="center" vertical="center"/>
    </xf>
    <xf numFmtId="0" fontId="8" fillId="8" borderId="2" xfId="0" applyFont="1" applyFill="1" applyBorder="1" applyAlignment="1" applyProtection="1">
      <alignment horizontal="center" vertical="center"/>
    </xf>
    <xf numFmtId="0" fontId="45" fillId="14" borderId="2" xfId="0" applyFont="1" applyFill="1" applyBorder="1" applyAlignment="1" applyProtection="1">
      <alignment horizontal="center" vertical="center"/>
    </xf>
    <xf numFmtId="0" fontId="8" fillId="9" borderId="31" xfId="0" applyFont="1" applyFill="1" applyBorder="1" applyAlignment="1" applyProtection="1">
      <alignment horizontal="center" vertical="center"/>
    </xf>
    <xf numFmtId="0" fontId="8" fillId="8" borderId="31" xfId="0" applyFont="1" applyFill="1" applyBorder="1" applyAlignment="1" applyProtection="1">
      <alignment horizontal="center" vertical="center"/>
    </xf>
    <xf numFmtId="0" fontId="41" fillId="5" borderId="11" xfId="0" applyFont="1" applyFill="1" applyBorder="1" applyAlignment="1" applyProtection="1">
      <alignment horizontal="center" textRotation="90"/>
    </xf>
    <xf numFmtId="0" fontId="40" fillId="3" borderId="7" xfId="0" applyFont="1" applyFill="1" applyBorder="1" applyAlignment="1" applyProtection="1">
      <alignment horizontal="center" vertical="center" wrapText="1"/>
    </xf>
    <xf numFmtId="0" fontId="0" fillId="0" borderId="8" xfId="0" applyBorder="1"/>
    <xf numFmtId="0" fontId="0" fillId="0" borderId="10" xfId="0" applyBorder="1"/>
    <xf numFmtId="0" fontId="0" fillId="0" borderId="0" xfId="0"/>
    <xf numFmtId="0" fontId="0" fillId="0" borderId="12" xfId="0" applyBorder="1"/>
    <xf numFmtId="0" fontId="0" fillId="0" borderId="1" xfId="0" applyBorder="1"/>
    <xf numFmtId="0" fontId="7" fillId="8" borderId="2" xfId="0" applyFont="1" applyFill="1" applyBorder="1" applyAlignment="1" applyProtection="1">
      <alignment horizontal="center" vertical="center" wrapText="1"/>
    </xf>
    <xf numFmtId="0" fontId="14" fillId="9" borderId="29" xfId="0" applyFont="1" applyFill="1" applyBorder="1" applyAlignment="1" applyProtection="1">
      <alignment horizontal="center" vertical="center"/>
    </xf>
    <xf numFmtId="0" fontId="14" fillId="9" borderId="18" xfId="0" applyFont="1" applyFill="1" applyBorder="1" applyAlignment="1" applyProtection="1">
      <alignment horizontal="center" vertical="center"/>
    </xf>
    <xf numFmtId="0" fontId="7" fillId="8" borderId="31" xfId="0" applyFont="1" applyFill="1" applyBorder="1" applyAlignment="1" applyProtection="1">
      <alignment horizontal="center" vertical="center" wrapText="1"/>
    </xf>
    <xf numFmtId="0" fontId="29" fillId="3" borderId="18" xfId="0" applyFont="1" applyFill="1" applyBorder="1" applyAlignment="1" applyProtection="1">
      <alignment horizontal="center" vertical="center"/>
    </xf>
    <xf numFmtId="0" fontId="29" fillId="3" borderId="1" xfId="0" applyFont="1" applyFill="1" applyBorder="1" applyAlignment="1" applyProtection="1">
      <alignment horizontal="center" vertical="center"/>
    </xf>
    <xf numFmtId="0" fontId="32" fillId="3" borderId="0" xfId="0" applyFont="1" applyFill="1" applyBorder="1" applyAlignment="1" applyProtection="1">
      <alignment horizontal="center" vertical="center"/>
    </xf>
  </cellXfs>
  <cellStyles count="19">
    <cellStyle name="01 TEXT 2" xfId="15"/>
    <cellStyle name="02 Prompt 2" xfId="11"/>
    <cellStyle name="02 Prompt TITLE 2" xfId="12"/>
    <cellStyle name="Currency 2" xfId="13"/>
    <cellStyle name="Heading 4 2" xfId="10"/>
    <cellStyle name="Hyperlink" xfId="18" builtinId="8"/>
    <cellStyle name="Hyperlink 2" xfId="3"/>
    <cellStyle name="Normal" xfId="0" builtinId="0"/>
    <cellStyle name="Normal 16" xfId="14"/>
    <cellStyle name="Normal 2" xfId="1"/>
    <cellStyle name="Normal 2 2" xfId="17"/>
    <cellStyle name="Normal 3" xfId="4"/>
    <cellStyle name="Normal 3 2" xfId="5"/>
    <cellStyle name="Normal 3 3" xfId="6"/>
    <cellStyle name="Normal 3 3 2" xfId="7"/>
    <cellStyle name="Normal 3 4" xfId="9"/>
    <cellStyle name="Normal 4" xfId="8"/>
    <cellStyle name="Normal 5" xfId="16"/>
    <cellStyle name="Percent 2" xfId="2"/>
  </cellStyles>
  <dxfs count="26">
    <dxf>
      <font>
        <b/>
        <i val="0"/>
        <color theme="0"/>
      </font>
      <fill>
        <gradientFill degree="45">
          <stop position="0">
            <color theme="0"/>
          </stop>
          <stop position="0.5">
            <color theme="1"/>
          </stop>
          <stop position="1">
            <color theme="0"/>
          </stop>
        </gradientFill>
      </fill>
    </dxf>
    <dxf>
      <font>
        <color theme="0"/>
      </font>
      <fill>
        <gradientFill degree="225">
          <stop position="0">
            <color theme="0"/>
          </stop>
          <stop position="1">
            <color theme="1"/>
          </stop>
        </gradientFill>
      </fill>
    </dxf>
    <dxf>
      <font>
        <b/>
        <i val="0"/>
        <color rgb="FF0000FF"/>
      </font>
      <fill>
        <patternFill>
          <bgColor theme="0" tint="-4.9989318521683403E-2"/>
        </patternFill>
      </fill>
    </dxf>
    <dxf>
      <font>
        <b/>
        <i val="0"/>
        <color rgb="FF0000FF"/>
      </font>
      <fill>
        <patternFill>
          <bgColor theme="0" tint="-4.9989318521683403E-2"/>
        </patternFill>
      </fill>
    </dxf>
    <dxf>
      <font>
        <b/>
        <i val="0"/>
        <color rgb="FF0000FF"/>
      </font>
      <fill>
        <patternFill>
          <bgColor theme="0" tint="-4.9989318521683403E-2"/>
        </patternFill>
      </fill>
    </dxf>
    <dxf>
      <font>
        <b/>
        <i val="0"/>
        <color theme="0"/>
      </font>
      <fill>
        <gradientFill degree="45">
          <stop position="0">
            <color theme="0"/>
          </stop>
          <stop position="0.5">
            <color theme="1"/>
          </stop>
          <stop position="1">
            <color theme="0"/>
          </stop>
        </gradientFill>
      </fill>
    </dxf>
    <dxf>
      <font>
        <color theme="0"/>
      </font>
      <fill>
        <gradientFill degree="225">
          <stop position="0">
            <color theme="0"/>
          </stop>
          <stop position="1">
            <color theme="1"/>
          </stop>
        </gradientFill>
      </fill>
    </dxf>
    <dxf>
      <font>
        <b/>
        <i val="0"/>
        <color theme="0"/>
      </font>
      <fill>
        <patternFill>
          <bgColor theme="1"/>
        </patternFill>
      </fill>
    </dxf>
    <dxf>
      <font>
        <b/>
        <i val="0"/>
        <color theme="0"/>
      </font>
      <fill>
        <patternFill>
          <bgColor theme="1"/>
        </patternFill>
      </fill>
    </dxf>
    <dxf>
      <font>
        <b/>
        <i val="0"/>
        <color rgb="FF0000FF"/>
      </font>
      <fill>
        <patternFill>
          <bgColor theme="0" tint="-4.9989318521683403E-2"/>
        </patternFill>
      </fill>
    </dxf>
    <dxf>
      <font>
        <b/>
        <i val="0"/>
        <color rgb="FF0000FF"/>
      </font>
      <fill>
        <patternFill>
          <bgColor theme="0" tint="-4.9989318521683403E-2"/>
        </patternFill>
      </fill>
    </dxf>
    <dxf>
      <font>
        <b/>
        <i val="0"/>
        <color rgb="FF0000FF"/>
      </font>
      <fill>
        <patternFill>
          <bgColor theme="0" tint="-4.9989318521683403E-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auto="1"/>
      </font>
      <fill>
        <patternFill>
          <bgColor rgb="FFFFFF99"/>
        </patternFill>
      </fill>
    </dxf>
    <dxf>
      <font>
        <b/>
        <i val="0"/>
        <color theme="0"/>
      </font>
      <fill>
        <patternFill>
          <bgColor theme="1"/>
        </patternFill>
      </fill>
    </dxf>
    <dxf>
      <font>
        <color theme="0"/>
      </font>
      <fill>
        <patternFill>
          <bgColor theme="1"/>
        </patternFill>
      </fill>
    </dxf>
    <dxf>
      <font>
        <b/>
        <i val="0"/>
        <color auto="1"/>
      </font>
      <fill>
        <patternFill>
          <bgColor rgb="FFFFFF99"/>
        </patternFill>
      </fill>
    </dxf>
    <dxf>
      <font>
        <b/>
        <i val="0"/>
        <color theme="0"/>
      </font>
      <fill>
        <patternFill>
          <bgColor theme="1"/>
        </patternFill>
      </fill>
    </dxf>
  </dxfs>
  <tableStyles count="0" defaultTableStyle="TableStyleMedium9" defaultPivotStyle="PivotStyleLight16"/>
  <colors>
    <mruColors>
      <color rgb="FFB7DEE8"/>
      <color rgb="FFFFFFCC"/>
      <color rgb="FFCCECFF"/>
      <color rgb="FF0000FF"/>
      <color rgb="FFFF0066"/>
      <color rgb="FFFFFF99"/>
      <color rgb="FFE1FFE1"/>
      <color rgb="FF006600"/>
      <color rgb="FFFFCC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census.gov/programs-surveys/cbp.html" TargetMode="External"/><Relationship Id="rId2" Type="http://schemas.openxmlformats.org/officeDocument/2006/relationships/hyperlink" Target="https://www.census.gov/programs-surveys/cbp.html" TargetMode="External"/><Relationship Id="rId1" Type="http://schemas.openxmlformats.org/officeDocument/2006/relationships/hyperlink" Target="https://www.census.gov/programs-surveys/cbp.html"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opr.ca.gov/docs/Final_6.26.15.pdf" TargetMode="External"/><Relationship Id="rId7" Type="http://schemas.openxmlformats.org/officeDocument/2006/relationships/hyperlink" Target="http://www.fire.ca.gov/fire_prevention/fire_prevention_wildland_codes" TargetMode="External"/><Relationship Id="rId2" Type="http://schemas.openxmlformats.org/officeDocument/2006/relationships/hyperlink" Target="http://www.fire.ca.gov/fire_prevention/fire_prevention_wildland_codes" TargetMode="External"/><Relationship Id="rId1" Type="http://schemas.openxmlformats.org/officeDocument/2006/relationships/hyperlink" Target="http://leginfo.legislature.ca.gov/faces/codes_displayText.xhtml?lawCode=GOV&amp;division=2.&amp;title=7.&amp;part=&amp;chapter=4.&amp;article=1" TargetMode="External"/><Relationship Id="rId6" Type="http://schemas.openxmlformats.org/officeDocument/2006/relationships/hyperlink" Target="http://www.fire.ca.gov/fire_prevention/downloads/Title_14.pdf" TargetMode="External"/><Relationship Id="rId5" Type="http://schemas.openxmlformats.org/officeDocument/2006/relationships/hyperlink" Target="http://opr.ca.gov/docs/SB244_Technical_Advisory.pdf" TargetMode="External"/><Relationship Id="rId10" Type="http://schemas.openxmlformats.org/officeDocument/2006/relationships/comments" Target="../comments2.xml"/><Relationship Id="rId4" Type="http://schemas.openxmlformats.org/officeDocument/2006/relationships/hyperlink" Target="http://opr.ca.gov/planning/general-plan/" TargetMode="External"/><Relationship Id="rId9"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S53"/>
  <sheetViews>
    <sheetView view="pageBreakPreview" topLeftCell="A13" zoomScale="60" zoomScaleNormal="130" workbookViewId="0">
      <selection activeCell="AF33" sqref="AF33"/>
    </sheetView>
  </sheetViews>
  <sheetFormatPr defaultColWidth="9.140625" defaultRowHeight="12.75" x14ac:dyDescent="0.2"/>
  <cols>
    <col min="1" max="23" width="1.7109375" style="1" customWidth="1"/>
    <col min="24" max="24" width="9.28515625" style="1" customWidth="1"/>
    <col min="25" max="59" width="1.7109375" style="1" customWidth="1"/>
    <col min="60" max="60" width="3.85546875" style="1" hidden="1" customWidth="1"/>
    <col min="61" max="61" width="6" style="1" hidden="1" customWidth="1"/>
    <col min="62" max="62" width="3.140625" style="1" hidden="1" customWidth="1"/>
    <col min="63" max="63" width="2.7109375" style="1" hidden="1" customWidth="1"/>
    <col min="64" max="64" width="4.5703125" style="1" hidden="1" customWidth="1"/>
    <col min="65" max="66" width="2.5703125" style="1" hidden="1" customWidth="1"/>
    <col min="67" max="67" width="4.7109375" style="1" hidden="1" customWidth="1"/>
    <col min="68" max="68" width="3.7109375" style="1" hidden="1" customWidth="1"/>
    <col min="69" max="70" width="2.28515625" style="1" hidden="1" customWidth="1"/>
    <col min="71" max="71" width="2.42578125" style="1" hidden="1" customWidth="1"/>
    <col min="72" max="72" width="3.7109375" style="1" customWidth="1"/>
    <col min="73" max="111" width="1.7109375" style="1" customWidth="1"/>
    <col min="112" max="16384" width="9.140625" style="1"/>
  </cols>
  <sheetData>
    <row r="2" spans="1:68" ht="20.25" customHeight="1" x14ac:dyDescent="0.2">
      <c r="A2" s="273" t="s">
        <v>41</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4"/>
    </row>
    <row r="3" spans="1:68" ht="6.75" customHeigh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60"/>
      <c r="AI3" s="60"/>
      <c r="AJ3" s="60"/>
      <c r="AK3" s="60"/>
      <c r="AL3" s="60"/>
      <c r="AM3" s="60"/>
      <c r="AN3" s="60"/>
      <c r="AO3" s="60"/>
      <c r="AP3" s="60"/>
      <c r="AQ3" s="60"/>
      <c r="AR3" s="60"/>
      <c r="AS3" s="60"/>
      <c r="AT3" s="60"/>
      <c r="AU3" s="60"/>
      <c r="AV3" s="60"/>
      <c r="AW3" s="60"/>
      <c r="AX3" s="60"/>
      <c r="AY3" s="60"/>
      <c r="AZ3" s="60"/>
      <c r="BA3" s="60"/>
      <c r="BB3" s="60"/>
      <c r="BC3" s="4"/>
    </row>
    <row r="4" spans="1:68" x14ac:dyDescent="0.2">
      <c r="A4" s="4"/>
      <c r="B4" s="274" t="s">
        <v>6</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4"/>
      <c r="AE4" s="4"/>
      <c r="AF4" s="276" t="s">
        <v>39</v>
      </c>
      <c r="AG4" s="277"/>
      <c r="AH4" s="277"/>
      <c r="AI4" s="277"/>
      <c r="AJ4" s="277"/>
      <c r="AK4" s="277"/>
      <c r="AL4" s="277"/>
      <c r="AM4" s="277"/>
      <c r="AN4" s="277"/>
      <c r="AO4" s="277"/>
      <c r="AP4" s="277"/>
      <c r="AQ4" s="277"/>
      <c r="AR4" s="277"/>
      <c r="AS4" s="278"/>
      <c r="AT4" s="60"/>
      <c r="AU4" s="279" t="s">
        <v>40</v>
      </c>
      <c r="AV4" s="280"/>
      <c r="AW4" s="280"/>
      <c r="AX4" s="280"/>
      <c r="AY4" s="280"/>
      <c r="AZ4" s="281"/>
      <c r="BA4" s="4"/>
      <c r="BB4" s="4"/>
      <c r="BC4" s="4"/>
    </row>
    <row r="5" spans="1:68" ht="3" customHeight="1" x14ac:dyDescent="0.2">
      <c r="A5" s="13"/>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4"/>
      <c r="AE5" s="4"/>
      <c r="AF5" s="4"/>
      <c r="AG5" s="61"/>
      <c r="AH5" s="61"/>
      <c r="AI5" s="61"/>
      <c r="AJ5" s="61"/>
      <c r="AK5" s="62"/>
      <c r="AL5" s="4"/>
      <c r="AM5" s="4"/>
      <c r="AN5" s="4"/>
      <c r="AO5" s="4"/>
      <c r="AP5" s="4"/>
      <c r="AQ5" s="4"/>
      <c r="AR5" s="4"/>
      <c r="AS5" s="4"/>
      <c r="AT5" s="4"/>
      <c r="AU5" s="4"/>
      <c r="AV5" s="4"/>
      <c r="AW5" s="4"/>
      <c r="AX5" s="4"/>
      <c r="AY5" s="4"/>
      <c r="AZ5" s="4"/>
      <c r="BA5" s="4"/>
      <c r="BB5" s="4"/>
      <c r="BC5" s="4"/>
      <c r="BD5" s="4"/>
      <c r="BE5" s="4"/>
    </row>
    <row r="6" spans="1:68" ht="12.75" customHeight="1" x14ac:dyDescent="0.2">
      <c r="A6" s="4"/>
      <c r="B6" s="282" t="e">
        <f>#REF!</f>
        <v>#REF!</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63"/>
      <c r="AE6" s="63"/>
      <c r="AF6" s="286" t="e">
        <f>+#REF!</f>
        <v>#REF!</v>
      </c>
      <c r="AG6" s="287"/>
      <c r="AH6" s="287"/>
      <c r="AI6" s="287"/>
      <c r="AJ6" s="287"/>
      <c r="AK6" s="287"/>
      <c r="AL6" s="287"/>
      <c r="AM6" s="287"/>
      <c r="AN6" s="287"/>
      <c r="AO6" s="287"/>
      <c r="AP6" s="287"/>
      <c r="AQ6" s="287"/>
      <c r="AR6" s="287"/>
      <c r="AS6" s="287"/>
      <c r="AT6" s="64"/>
      <c r="AU6" s="288"/>
      <c r="AV6" s="288"/>
      <c r="AW6" s="288"/>
      <c r="AX6" s="288"/>
      <c r="AY6" s="288"/>
      <c r="AZ6" s="288"/>
      <c r="BA6" s="4"/>
      <c r="BB6" s="4"/>
      <c r="BC6" s="6"/>
      <c r="BD6" s="6"/>
      <c r="BE6" s="4"/>
      <c r="BF6" s="4"/>
      <c r="BG6" s="4"/>
    </row>
    <row r="7" spans="1:68" ht="3" customHeight="1" x14ac:dyDescent="0.2">
      <c r="A7" s="4"/>
      <c r="B7" s="282"/>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55"/>
      <c r="AE7" s="55"/>
      <c r="AF7" s="55"/>
      <c r="AG7" s="64"/>
      <c r="AH7" s="64"/>
      <c r="AI7" s="64"/>
      <c r="AJ7" s="64"/>
      <c r="AK7" s="64"/>
      <c r="AL7" s="64"/>
      <c r="AM7" s="64"/>
      <c r="AN7" s="64"/>
      <c r="AO7" s="64"/>
      <c r="AP7" s="64"/>
      <c r="AQ7" s="64"/>
      <c r="AR7" s="64"/>
      <c r="AS7" s="64"/>
      <c r="AT7" s="64"/>
      <c r="AU7" s="65"/>
      <c r="AV7" s="65"/>
      <c r="AW7" s="65"/>
      <c r="AX7" s="65"/>
      <c r="AY7" s="65"/>
      <c r="AZ7" s="65"/>
      <c r="BA7" s="4"/>
      <c r="BB7" s="4"/>
      <c r="BC7" s="4"/>
      <c r="BD7" s="4"/>
      <c r="BE7" s="4"/>
      <c r="BF7" s="4"/>
      <c r="BG7" s="4"/>
    </row>
    <row r="8" spans="1:68" ht="12.75" customHeight="1" x14ac:dyDescent="0.2">
      <c r="A8" s="4"/>
      <c r="B8" s="284"/>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55"/>
      <c r="AE8" s="55"/>
      <c r="AF8" s="147"/>
      <c r="AG8" s="147"/>
      <c r="AH8" s="147"/>
      <c r="AI8" s="147"/>
      <c r="AJ8" s="147"/>
      <c r="AK8" s="147"/>
      <c r="AL8" s="147"/>
      <c r="AM8" s="147"/>
      <c r="AN8" s="147"/>
      <c r="AO8" s="147"/>
      <c r="AP8" s="147"/>
      <c r="AQ8" s="147"/>
      <c r="AR8" s="147"/>
      <c r="AS8" s="147"/>
      <c r="AT8" s="64"/>
      <c r="AU8" s="148"/>
      <c r="AV8" s="148"/>
      <c r="AW8" s="148"/>
      <c r="AX8" s="148"/>
      <c r="AY8" s="148"/>
      <c r="AZ8" s="148"/>
      <c r="BA8" s="13"/>
      <c r="BB8" s="4"/>
      <c r="BC8" s="6"/>
      <c r="BD8" s="6"/>
      <c r="BE8" s="4"/>
      <c r="BF8" s="4"/>
      <c r="BG8" s="4"/>
      <c r="BH8" s="17"/>
      <c r="BP8" s="53" t="s">
        <v>77</v>
      </c>
    </row>
    <row r="9" spans="1:68" ht="9.75" customHeight="1" x14ac:dyDescent="0.2">
      <c r="A9" s="4"/>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55"/>
      <c r="AE9" s="55"/>
      <c r="AF9" s="67"/>
      <c r="AG9" s="67"/>
      <c r="AH9" s="67"/>
      <c r="AI9" s="67"/>
      <c r="AJ9" s="67"/>
      <c r="AK9" s="67"/>
      <c r="AL9" s="67"/>
      <c r="AM9" s="67"/>
      <c r="AN9" s="67"/>
      <c r="AO9" s="67"/>
      <c r="AP9" s="67"/>
      <c r="AQ9" s="67"/>
      <c r="AR9" s="67"/>
      <c r="AS9" s="67"/>
      <c r="AT9" s="64"/>
      <c r="AU9" s="68"/>
      <c r="AV9" s="68"/>
      <c r="AW9" s="68"/>
      <c r="AX9" s="68"/>
      <c r="AY9" s="68"/>
      <c r="AZ9" s="68"/>
      <c r="BA9" s="23"/>
      <c r="BB9" s="23"/>
      <c r="BC9" s="6"/>
      <c r="BD9" s="4"/>
      <c r="BE9" s="4"/>
      <c r="BF9" s="4"/>
      <c r="BG9" s="4"/>
      <c r="BP9" s="11" t="s">
        <v>106</v>
      </c>
    </row>
    <row r="10" spans="1:68" ht="3" customHeight="1" thickBot="1" x14ac:dyDescent="0.2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55"/>
      <c r="AD10" s="55"/>
      <c r="AE10" s="55"/>
      <c r="AF10" s="55"/>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P10" s="11" t="s">
        <v>105</v>
      </c>
    </row>
    <row r="11" spans="1:68" ht="12.75" customHeight="1" x14ac:dyDescent="0.2">
      <c r="A11" s="69"/>
      <c r="B11" s="70"/>
      <c r="C11" s="70"/>
      <c r="D11" s="70"/>
      <c r="E11" s="70"/>
      <c r="F11" s="70"/>
      <c r="G11" s="70"/>
      <c r="H11" s="6"/>
      <c r="I11" s="6"/>
      <c r="J11" s="6"/>
      <c r="K11" s="6"/>
      <c r="L11" s="6"/>
      <c r="M11" s="6"/>
      <c r="N11" s="261" t="s">
        <v>125</v>
      </c>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3"/>
      <c r="AT11" s="267"/>
      <c r="AU11" s="268"/>
      <c r="AV11" s="268"/>
      <c r="AW11" s="268"/>
      <c r="AX11" s="268"/>
      <c r="AY11" s="268"/>
      <c r="AZ11" s="268"/>
      <c r="BA11" s="269"/>
      <c r="BB11" s="59"/>
      <c r="BC11" s="4"/>
      <c r="BD11" s="4"/>
      <c r="BE11" s="4"/>
      <c r="BF11" s="4"/>
      <c r="BG11" s="4"/>
      <c r="BJ11" s="7"/>
      <c r="BP11" s="11" t="s">
        <v>25</v>
      </c>
    </row>
    <row r="12" spans="1:68" ht="16.5" thickBot="1" x14ac:dyDescent="0.25">
      <c r="A12" s="70"/>
      <c r="B12" s="70"/>
      <c r="C12" s="70"/>
      <c r="D12" s="70"/>
      <c r="E12" s="70"/>
      <c r="F12" s="70"/>
      <c r="G12" s="70"/>
      <c r="H12" s="6"/>
      <c r="I12" s="6"/>
      <c r="J12" s="6"/>
      <c r="K12" s="6"/>
      <c r="L12" s="6"/>
      <c r="M12" s="6"/>
      <c r="N12" s="264"/>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6"/>
      <c r="AT12" s="270"/>
      <c r="AU12" s="271"/>
      <c r="AV12" s="271"/>
      <c r="AW12" s="271"/>
      <c r="AX12" s="271"/>
      <c r="AY12" s="271"/>
      <c r="AZ12" s="271"/>
      <c r="BA12" s="272"/>
      <c r="BB12" s="59"/>
      <c r="BC12" s="4"/>
      <c r="BD12" s="4"/>
      <c r="BE12" s="4"/>
      <c r="BF12" s="4"/>
      <c r="BG12" s="4"/>
      <c r="BJ12" s="1">
        <v>0</v>
      </c>
      <c r="BP12" s="52" t="s">
        <v>74</v>
      </c>
    </row>
    <row r="13" spans="1:68"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J13" s="1">
        <v>1</v>
      </c>
      <c r="BK13" s="1">
        <v>1</v>
      </c>
      <c r="BL13" s="1" t="s">
        <v>30</v>
      </c>
      <c r="BP13" s="16" t="s">
        <v>94</v>
      </c>
    </row>
    <row r="14" spans="1:68" x14ac:dyDescent="0.2">
      <c r="A14" s="256" t="s">
        <v>11</v>
      </c>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7" t="s">
        <v>9</v>
      </c>
      <c r="AO14" s="257"/>
      <c r="AP14" s="257"/>
      <c r="AQ14" s="257"/>
      <c r="AR14" s="257"/>
      <c r="AS14" s="4"/>
      <c r="AT14" s="4"/>
      <c r="AU14" s="4"/>
      <c r="AV14" s="258" t="s">
        <v>5</v>
      </c>
      <c r="AW14" s="259"/>
      <c r="AX14" s="259"/>
      <c r="AY14" s="260"/>
      <c r="AZ14" s="4"/>
      <c r="BA14" s="4"/>
      <c r="BB14" s="4"/>
      <c r="BC14" s="4"/>
      <c r="BD14" s="4"/>
      <c r="BE14" s="4"/>
      <c r="BF14" s="4"/>
      <c r="BJ14" s="1">
        <v>20</v>
      </c>
      <c r="BK14" s="1">
        <v>20</v>
      </c>
      <c r="BL14" s="1" t="s">
        <v>31</v>
      </c>
      <c r="BP14" s="8" t="s">
        <v>54</v>
      </c>
    </row>
    <row r="15" spans="1:68" ht="3" customHeight="1" x14ac:dyDescent="0.2">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23"/>
      <c r="AO15" s="23"/>
      <c r="AP15" s="23"/>
      <c r="AQ15" s="23"/>
      <c r="AR15" s="23"/>
      <c r="AS15" s="4"/>
      <c r="AT15" s="4"/>
      <c r="AU15" s="4"/>
      <c r="AV15" s="239"/>
      <c r="AW15" s="240"/>
      <c r="AX15" s="240"/>
      <c r="AY15" s="241"/>
      <c r="AZ15" s="4"/>
      <c r="BA15" s="4"/>
      <c r="BB15" s="4"/>
      <c r="BC15" s="4"/>
      <c r="BD15" s="4"/>
      <c r="BE15" s="4"/>
      <c r="BF15" s="4"/>
      <c r="BJ15" s="1">
        <v>21</v>
      </c>
      <c r="BK15" s="1">
        <v>21</v>
      </c>
      <c r="BP15" s="8" t="s">
        <v>66</v>
      </c>
    </row>
    <row r="16" spans="1:68" ht="13.5" thickBot="1" x14ac:dyDescent="0.25">
      <c r="A16" s="4"/>
      <c r="B16" s="245"/>
      <c r="C16" s="246"/>
      <c r="D16" s="247"/>
      <c r="E16" s="253" t="s">
        <v>124</v>
      </c>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13"/>
      <c r="AK16" s="13"/>
      <c r="AL16" s="4"/>
      <c r="AM16" s="4"/>
      <c r="AN16" s="4"/>
      <c r="AO16" s="4"/>
      <c r="AP16" s="4"/>
      <c r="AQ16" s="4"/>
      <c r="AR16" s="4"/>
      <c r="AS16" s="4"/>
      <c r="AT16" s="4"/>
      <c r="AU16" s="4"/>
      <c r="AV16" s="242"/>
      <c r="AW16" s="243"/>
      <c r="AX16" s="243"/>
      <c r="AY16" s="244"/>
      <c r="AZ16" s="4"/>
      <c r="BA16" s="4"/>
      <c r="BB16" s="4"/>
      <c r="BC16" s="4"/>
      <c r="BD16" s="4"/>
      <c r="BE16" s="4"/>
      <c r="BF16" s="4"/>
      <c r="BJ16" s="1">
        <v>22</v>
      </c>
      <c r="BK16" s="1">
        <v>22</v>
      </c>
      <c r="BP16" s="8" t="s">
        <v>67</v>
      </c>
    </row>
    <row r="17" spans="1:68" ht="3" customHeight="1" x14ac:dyDescent="0.2">
      <c r="A17" s="4"/>
      <c r="B17" s="143"/>
      <c r="C17" s="143"/>
      <c r="D17" s="143"/>
      <c r="E17" s="143"/>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3"/>
      <c r="AH17" s="13"/>
      <c r="AI17" s="13"/>
      <c r="AJ17" s="13"/>
      <c r="AK17" s="13"/>
      <c r="AL17" s="4"/>
      <c r="AM17" s="4"/>
      <c r="AN17" s="4"/>
      <c r="AO17" s="4"/>
      <c r="AP17" s="4"/>
      <c r="AQ17" s="4"/>
      <c r="AR17" s="4"/>
      <c r="AS17" s="4"/>
      <c r="AT17" s="4"/>
      <c r="AU17" s="4"/>
      <c r="AV17" s="145"/>
      <c r="AW17" s="145"/>
      <c r="AX17" s="145"/>
      <c r="AY17" s="145"/>
      <c r="AZ17" s="4"/>
      <c r="BA17" s="4"/>
      <c r="BB17" s="4"/>
      <c r="BC17" s="4"/>
      <c r="BD17" s="4"/>
      <c r="BE17" s="4"/>
      <c r="BF17" s="4"/>
      <c r="BJ17" s="1">
        <v>23</v>
      </c>
      <c r="BK17" s="1">
        <v>23</v>
      </c>
      <c r="BP17" s="8" t="s">
        <v>68</v>
      </c>
    </row>
    <row r="18" spans="1:68" x14ac:dyDescent="0.2">
      <c r="A18" s="248" t="s">
        <v>54</v>
      </c>
      <c r="B18" s="249"/>
      <c r="C18" s="249"/>
      <c r="D18" s="249"/>
      <c r="E18" s="249"/>
      <c r="F18" s="249"/>
      <c r="G18" s="250"/>
      <c r="H18" s="251" t="s">
        <v>123</v>
      </c>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141"/>
      <c r="AT18" s="141"/>
      <c r="AU18" s="141"/>
      <c r="AV18" s="252"/>
      <c r="AW18" s="252"/>
      <c r="AX18" s="252"/>
      <c r="AY18" s="252"/>
      <c r="AZ18" s="141"/>
      <c r="BA18" s="4"/>
      <c r="BB18" s="4"/>
      <c r="BC18" s="4"/>
      <c r="BD18" s="4"/>
      <c r="BE18" s="4"/>
      <c r="BF18" s="4"/>
      <c r="BJ18" s="1">
        <v>24</v>
      </c>
      <c r="BK18" s="1">
        <v>24</v>
      </c>
      <c r="BP18" s="8" t="s">
        <v>69</v>
      </c>
    </row>
    <row r="19" spans="1:68" ht="3" customHeight="1" x14ac:dyDescent="0.2">
      <c r="A19" s="4"/>
      <c r="B19" s="142"/>
      <c r="C19" s="143"/>
      <c r="D19" s="143"/>
      <c r="E19" s="143"/>
      <c r="F19" s="141"/>
      <c r="G19" s="141"/>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85"/>
      <c r="AH19" s="85"/>
      <c r="AI19" s="85"/>
      <c r="AJ19" s="85"/>
      <c r="AK19" s="85"/>
      <c r="AL19" s="85"/>
      <c r="AM19" s="85"/>
      <c r="AN19" s="85"/>
      <c r="AO19" s="85"/>
      <c r="AP19" s="85"/>
      <c r="AQ19" s="85"/>
      <c r="AR19" s="85"/>
      <c r="AS19" s="101"/>
      <c r="AT19" s="141"/>
      <c r="AU19" s="141"/>
      <c r="AV19" s="4"/>
      <c r="AW19" s="4"/>
      <c r="AX19" s="4"/>
      <c r="AY19" s="4"/>
      <c r="AZ19" s="141"/>
      <c r="BA19" s="4"/>
      <c r="BB19" s="4"/>
      <c r="BC19" s="4"/>
      <c r="BD19" s="4"/>
      <c r="BE19" s="4"/>
      <c r="BF19" s="4"/>
      <c r="BJ19" s="1">
        <v>25</v>
      </c>
      <c r="BK19" s="1">
        <v>25</v>
      </c>
      <c r="BP19" s="8" t="s">
        <v>70</v>
      </c>
    </row>
    <row r="20" spans="1:68" x14ac:dyDescent="0.2">
      <c r="A20" s="4"/>
      <c r="B20" s="142"/>
      <c r="C20" s="4"/>
      <c r="D20" s="4"/>
      <c r="E20" s="4"/>
      <c r="F20" s="4"/>
      <c r="G20" s="4"/>
      <c r="H20" s="4"/>
      <c r="I20" s="4"/>
      <c r="J20" s="4"/>
      <c r="K20" s="4"/>
      <c r="L20" s="4"/>
      <c r="M20" s="4"/>
      <c r="N20" s="4"/>
      <c r="O20" s="4"/>
      <c r="P20" s="4"/>
      <c r="Q20" s="4"/>
      <c r="R20" s="4"/>
      <c r="S20" s="4"/>
      <c r="T20" s="4"/>
      <c r="U20" s="4"/>
      <c r="V20" s="4"/>
      <c r="W20" s="4"/>
      <c r="X20" s="4"/>
      <c r="Y20" s="4"/>
      <c r="Z20" s="13"/>
      <c r="AA20" s="13"/>
      <c r="AB20" s="13"/>
      <c r="AC20" s="13"/>
      <c r="AD20" s="13"/>
      <c r="AE20" s="13"/>
      <c r="AF20" s="13"/>
      <c r="AG20" s="13"/>
      <c r="AH20" s="13"/>
      <c r="AI20" s="13"/>
      <c r="AJ20" s="13"/>
      <c r="AK20" s="13"/>
      <c r="AL20" s="13"/>
      <c r="AM20" s="13"/>
      <c r="AN20" s="13"/>
      <c r="AO20" s="13"/>
      <c r="AP20" s="13"/>
      <c r="AQ20" s="13"/>
      <c r="AR20" s="13"/>
      <c r="AS20" s="14"/>
      <c r="AT20" s="4"/>
      <c r="AU20" s="4"/>
      <c r="AV20" s="4"/>
      <c r="AW20" s="4"/>
      <c r="AX20" s="4"/>
      <c r="AY20" s="4"/>
      <c r="AZ20" s="4"/>
      <c r="BA20" s="4"/>
      <c r="BB20" s="4"/>
      <c r="BC20" s="4"/>
      <c r="BD20" s="4"/>
      <c r="BE20" s="4"/>
      <c r="BF20" s="4"/>
      <c r="BJ20" s="1">
        <v>29</v>
      </c>
      <c r="BK20" s="1">
        <v>29</v>
      </c>
    </row>
    <row r="21" spans="1:68" x14ac:dyDescent="0.2">
      <c r="A21" s="4"/>
      <c r="B21" s="142"/>
      <c r="C21" s="233"/>
      <c r="D21" s="234"/>
      <c r="E21" s="235" t="s">
        <v>120</v>
      </c>
      <c r="F21" s="236"/>
      <c r="G21" s="236"/>
      <c r="H21" s="236"/>
      <c r="I21" s="236"/>
      <c r="J21" s="236"/>
      <c r="K21" s="236"/>
      <c r="L21" s="236"/>
      <c r="M21" s="236"/>
      <c r="N21" s="236"/>
      <c r="O21" s="236"/>
      <c r="P21" s="236"/>
      <c r="Q21" s="236"/>
      <c r="R21" s="236"/>
      <c r="S21" s="236"/>
      <c r="T21" s="236"/>
      <c r="U21" s="236"/>
      <c r="V21" s="236"/>
      <c r="W21" s="236"/>
      <c r="X21" s="236"/>
      <c r="Y21" s="237"/>
      <c r="Z21" s="238"/>
      <c r="AA21" s="238"/>
      <c r="AB21" s="238"/>
      <c r="AC21" s="238"/>
      <c r="AD21" s="238"/>
      <c r="AE21" s="238"/>
      <c r="AF21" s="238"/>
      <c r="AG21" s="238"/>
      <c r="AH21" s="238"/>
      <c r="AI21" s="238"/>
      <c r="AJ21" s="238"/>
      <c r="AK21" s="13"/>
      <c r="AL21" s="13"/>
      <c r="AM21" s="13"/>
      <c r="AN21" s="13"/>
      <c r="AO21" s="13"/>
      <c r="AP21" s="13"/>
      <c r="AQ21" s="13"/>
      <c r="AR21" s="13"/>
      <c r="AS21" s="14"/>
      <c r="AT21" s="4"/>
      <c r="AU21" s="4"/>
      <c r="AV21" s="4"/>
      <c r="AW21" s="4"/>
      <c r="AX21" s="4"/>
      <c r="AY21" s="4"/>
      <c r="AZ21" s="4"/>
      <c r="BA21" s="4"/>
      <c r="BB21" s="4"/>
      <c r="BC21" s="4"/>
      <c r="BD21" s="4"/>
      <c r="BE21" s="4"/>
      <c r="BF21" s="4"/>
      <c r="BJ21" s="1">
        <v>30</v>
      </c>
      <c r="BK21" s="1">
        <v>30</v>
      </c>
    </row>
    <row r="22" spans="1:68" ht="3" customHeight="1" x14ac:dyDescent="0.2">
      <c r="A22" s="4"/>
      <c r="B22" s="142"/>
      <c r="C22" s="146"/>
      <c r="D22" s="146"/>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4"/>
      <c r="AT22" s="4"/>
      <c r="AU22" s="4"/>
      <c r="AV22" s="4"/>
      <c r="AW22" s="4"/>
      <c r="AX22" s="4"/>
      <c r="AY22" s="4"/>
      <c r="AZ22" s="4"/>
      <c r="BA22" s="4"/>
      <c r="BB22" s="4"/>
      <c r="BC22" s="4"/>
      <c r="BD22" s="4"/>
      <c r="BE22" s="4"/>
      <c r="BF22" s="4"/>
      <c r="BJ22" s="1">
        <v>31</v>
      </c>
      <c r="BK22" s="1">
        <v>31</v>
      </c>
    </row>
    <row r="23" spans="1:68" ht="3" customHeight="1" x14ac:dyDescent="0.2">
      <c r="A23" s="4"/>
      <c r="B23" s="142"/>
      <c r="C23" s="146"/>
      <c r="D23" s="146"/>
      <c r="E23" s="13"/>
      <c r="F23" s="13"/>
      <c r="G23" s="13"/>
      <c r="H23" s="13"/>
      <c r="I23" s="13"/>
      <c r="J23" s="13"/>
      <c r="K23" s="13"/>
      <c r="L23" s="13"/>
      <c r="M23" s="13"/>
      <c r="N23" s="13"/>
      <c r="O23" s="13"/>
      <c r="P23" s="5"/>
      <c r="Q23" s="5"/>
      <c r="R23" s="5"/>
      <c r="S23" s="255"/>
      <c r="T23" s="255"/>
      <c r="U23" s="141"/>
      <c r="V23" s="141"/>
      <c r="W23" s="141"/>
      <c r="X23" s="13"/>
      <c r="Y23" s="13"/>
      <c r="Z23" s="5"/>
      <c r="AA23" s="5"/>
      <c r="AB23" s="5"/>
      <c r="AC23" s="5"/>
      <c r="AD23" s="5"/>
      <c r="AE23" s="5"/>
      <c r="AF23" s="5"/>
      <c r="AG23" s="5"/>
      <c r="AH23" s="5"/>
      <c r="AI23" s="5"/>
      <c r="AJ23" s="5"/>
      <c r="AK23" s="5"/>
      <c r="AL23" s="5"/>
      <c r="AM23" s="5"/>
      <c r="AN23" s="13"/>
      <c r="AO23" s="141"/>
      <c r="AP23" s="141"/>
      <c r="AQ23" s="141"/>
      <c r="AR23" s="141"/>
      <c r="AS23" s="14"/>
      <c r="AT23" s="4"/>
      <c r="AU23" s="4"/>
      <c r="AV23" s="141"/>
      <c r="AW23" s="141"/>
      <c r="AX23" s="141"/>
      <c r="AY23" s="141"/>
      <c r="AZ23" s="4"/>
      <c r="BA23" s="4"/>
      <c r="BB23" s="13"/>
      <c r="BC23" s="4"/>
    </row>
    <row r="24" spans="1:68" x14ac:dyDescent="0.2">
      <c r="A24" s="4"/>
      <c r="B24" s="142"/>
      <c r="C24" s="233"/>
      <c r="D24" s="234"/>
      <c r="E24" s="235" t="s">
        <v>121</v>
      </c>
      <c r="F24" s="236"/>
      <c r="G24" s="236"/>
      <c r="H24" s="236"/>
      <c r="I24" s="236"/>
      <c r="J24" s="236"/>
      <c r="K24" s="236"/>
      <c r="L24" s="236"/>
      <c r="M24" s="236"/>
      <c r="N24" s="236"/>
      <c r="O24" s="236"/>
      <c r="P24" s="236"/>
      <c r="Q24" s="236"/>
      <c r="R24" s="236"/>
      <c r="S24" s="236"/>
      <c r="T24" s="236"/>
      <c r="U24" s="236"/>
      <c r="V24" s="236"/>
      <c r="W24" s="236"/>
      <c r="X24" s="236"/>
      <c r="Y24" s="237"/>
      <c r="Z24" s="238"/>
      <c r="AA24" s="238"/>
      <c r="AB24" s="238"/>
      <c r="AC24" s="238"/>
      <c r="AD24" s="238"/>
      <c r="AE24" s="238"/>
      <c r="AF24" s="238"/>
      <c r="AG24" s="238"/>
      <c r="AH24" s="238"/>
      <c r="AI24" s="238"/>
      <c r="AJ24" s="238"/>
      <c r="AK24" s="13"/>
      <c r="AL24" s="13"/>
      <c r="AM24" s="13"/>
      <c r="AN24" s="13"/>
      <c r="AO24" s="13"/>
      <c r="AP24" s="13"/>
      <c r="AQ24" s="13"/>
      <c r="AR24" s="13"/>
      <c r="AS24" s="14"/>
      <c r="AT24" s="4"/>
      <c r="AU24" s="4"/>
      <c r="AV24" s="4"/>
      <c r="AW24" s="4"/>
      <c r="AX24" s="4"/>
      <c r="AY24" s="4"/>
      <c r="AZ24" s="4"/>
      <c r="BA24" s="4"/>
      <c r="BB24" s="4"/>
      <c r="BC24" s="4"/>
    </row>
    <row r="25" spans="1:68" ht="8.25" customHeight="1" x14ac:dyDescent="0.2">
      <c r="A25" s="4"/>
      <c r="B25" s="142"/>
      <c r="C25" s="146"/>
      <c r="D25" s="146"/>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4"/>
      <c r="AT25" s="4"/>
      <c r="AU25" s="4"/>
      <c r="AV25" s="4"/>
      <c r="AW25" s="4"/>
      <c r="AX25" s="4"/>
      <c r="AY25" s="4"/>
      <c r="AZ25" s="4"/>
      <c r="BA25" s="4"/>
      <c r="BB25" s="4"/>
      <c r="BC25" s="4"/>
    </row>
    <row r="26" spans="1:68" x14ac:dyDescent="0.2">
      <c r="A26" s="4"/>
      <c r="B26" s="142"/>
      <c r="C26" s="233"/>
      <c r="D26" s="234"/>
      <c r="E26" s="235" t="s">
        <v>122</v>
      </c>
      <c r="F26" s="236"/>
      <c r="G26" s="236"/>
      <c r="H26" s="236"/>
      <c r="I26" s="236"/>
      <c r="J26" s="236"/>
      <c r="K26" s="236"/>
      <c r="L26" s="236"/>
      <c r="M26" s="236"/>
      <c r="N26" s="236"/>
      <c r="O26" s="236"/>
      <c r="P26" s="236"/>
      <c r="Q26" s="236"/>
      <c r="R26" s="236"/>
      <c r="S26" s="236"/>
      <c r="T26" s="236"/>
      <c r="U26" s="236"/>
      <c r="V26" s="236"/>
      <c r="W26" s="237"/>
      <c r="X26" s="238"/>
      <c r="Y26" s="238"/>
      <c r="Z26" s="238"/>
      <c r="AA26" s="238"/>
      <c r="AB26" s="238"/>
      <c r="AC26" s="238"/>
      <c r="AD26" s="238"/>
      <c r="AE26" s="238"/>
      <c r="AF26" s="238"/>
      <c r="AG26" s="238"/>
      <c r="AH26" s="238"/>
      <c r="AI26" s="13"/>
      <c r="AJ26" s="13"/>
      <c r="AK26" s="13"/>
      <c r="AL26" s="13"/>
      <c r="AM26" s="13"/>
      <c r="AN26" s="13"/>
      <c r="AO26" s="13"/>
      <c r="AP26" s="13"/>
      <c r="AQ26" s="13"/>
      <c r="AR26" s="13"/>
      <c r="AS26" s="14"/>
      <c r="AT26" s="4"/>
      <c r="AU26" s="4"/>
      <c r="AV26" s="4"/>
      <c r="AW26" s="4"/>
      <c r="AX26" s="4"/>
      <c r="AY26" s="18"/>
      <c r="AZ26" s="18"/>
      <c r="BA26" s="141"/>
      <c r="BB26" s="4"/>
      <c r="BC26" s="4"/>
    </row>
    <row r="27" spans="1:68" ht="3" customHeight="1" x14ac:dyDescent="0.2">
      <c r="A27" s="4"/>
      <c r="B27" s="14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13"/>
      <c r="AL27" s="13"/>
      <c r="AM27" s="13"/>
      <c r="AN27" s="13"/>
      <c r="AO27" s="13"/>
      <c r="AP27" s="13"/>
      <c r="AQ27" s="13"/>
      <c r="AR27" s="13"/>
      <c r="AS27" s="14"/>
      <c r="AT27" s="4"/>
      <c r="AU27" s="4"/>
      <c r="AV27" s="4"/>
      <c r="AW27" s="4"/>
      <c r="AX27" s="4"/>
      <c r="AY27" s="4"/>
      <c r="AZ27" s="4"/>
      <c r="BA27" s="4"/>
      <c r="BB27" s="4"/>
      <c r="BC27" s="4"/>
    </row>
    <row r="28" spans="1:68" ht="3" customHeight="1" x14ac:dyDescent="0.2">
      <c r="A28" s="4"/>
      <c r="B28" s="106"/>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1"/>
      <c r="AT28" s="4"/>
      <c r="AU28" s="5"/>
      <c r="AV28" s="5"/>
      <c r="AW28" s="5"/>
      <c r="AX28" s="5"/>
      <c r="AY28" s="5"/>
      <c r="AZ28" s="5"/>
      <c r="BA28" s="5"/>
      <c r="BB28" s="4"/>
      <c r="BC28" s="4"/>
      <c r="BD28" s="10"/>
    </row>
    <row r="29" spans="1:68" x14ac:dyDescent="0.2">
      <c r="A29" s="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4"/>
      <c r="AU29" s="5"/>
      <c r="AV29" s="5"/>
      <c r="AW29" s="5"/>
      <c r="AX29" s="5"/>
      <c r="AY29" s="5"/>
      <c r="AZ29" s="5"/>
      <c r="BA29" s="5"/>
      <c r="BB29" s="4"/>
      <c r="BC29" s="4"/>
    </row>
    <row r="53" spans="1:1" x14ac:dyDescent="0.2">
      <c r="A53" s="136" t="s">
        <v>38</v>
      </c>
    </row>
  </sheetData>
  <mergeCells count="28">
    <mergeCell ref="A2:BB2"/>
    <mergeCell ref="B4:AC4"/>
    <mergeCell ref="AF4:AS4"/>
    <mergeCell ref="AU4:AZ4"/>
    <mergeCell ref="B6:AC8"/>
    <mergeCell ref="AF6:AS6"/>
    <mergeCell ref="AU6:AZ6"/>
    <mergeCell ref="A14:AM14"/>
    <mergeCell ref="AN14:AR14"/>
    <mergeCell ref="AV14:AY14"/>
    <mergeCell ref="N11:AS12"/>
    <mergeCell ref="AT11:BA12"/>
    <mergeCell ref="C26:D26"/>
    <mergeCell ref="E26:V26"/>
    <mergeCell ref="W26:AH26"/>
    <mergeCell ref="AV15:AY16"/>
    <mergeCell ref="B16:D16"/>
    <mergeCell ref="A18:G18"/>
    <mergeCell ref="H18:AR18"/>
    <mergeCell ref="AV18:AY18"/>
    <mergeCell ref="E16:AI16"/>
    <mergeCell ref="S23:T23"/>
    <mergeCell ref="C21:D21"/>
    <mergeCell ref="E21:X21"/>
    <mergeCell ref="Y21:AJ21"/>
    <mergeCell ref="C24:D24"/>
    <mergeCell ref="E24:X24"/>
    <mergeCell ref="Y24:AJ24"/>
  </mergeCells>
  <conditionalFormatting sqref="C21:D21 C24:D24 C26:D26">
    <cfRule type="cellIs" dxfId="25" priority="2" operator="equal">
      <formula>"x"</formula>
    </cfRule>
  </conditionalFormatting>
  <conditionalFormatting sqref="A18:G18">
    <cfRule type="containsText" dxfId="24" priority="1" operator="containsText" text="*- Select Year -*">
      <formula>NOT(ISERROR(SEARCH("*- Select Year -*",A18)))</formula>
    </cfRule>
  </conditionalFormatting>
  <dataValidations count="2">
    <dataValidation type="list" allowBlank="1" showInputMessage="1" showErrorMessage="1" error="Please select from the dropdown menu." sqref="C26:D26 C21:D21 C24:D24">
      <formula1>$BL$13:$BL$14</formula1>
    </dataValidation>
    <dataValidation type="list" allowBlank="1" showInputMessage="1" showErrorMessage="1" error="Please select from the dropdown menu." sqref="A18">
      <formula1>$BP$13:$BP$19</formula1>
    </dataValidation>
  </dataValidations>
  <printOptions horizontalCentered="1"/>
  <pageMargins left="0" right="0"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2" tint="-0.249977111117893"/>
  </sheetPr>
  <dimension ref="A1:AN183"/>
  <sheetViews>
    <sheetView showGridLines="0" zoomScaleNormal="100" workbookViewId="0">
      <selection activeCell="AI6" sqref="AI6:AJ6"/>
    </sheetView>
  </sheetViews>
  <sheetFormatPr defaultColWidth="10" defaultRowHeight="14.25" x14ac:dyDescent="0.2"/>
  <cols>
    <col min="1" max="38" width="4.140625" style="202" customWidth="1"/>
    <col min="39" max="39" width="14.28515625" style="202" customWidth="1"/>
    <col min="40" max="40" width="10" style="202" hidden="1" customWidth="1"/>
    <col min="41" max="16384" width="10" style="202"/>
  </cols>
  <sheetData>
    <row r="1" spans="1:40" s="201" customFormat="1" ht="18.75" thickBot="1" x14ac:dyDescent="0.3">
      <c r="A1" s="363" t="s">
        <v>375</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568"/>
      <c r="AJ1" s="366" t="str">
        <f>'CDBG State Objectives'!AJ1</f>
        <v>Rev. 11/1/18</v>
      </c>
      <c r="AK1" s="366"/>
      <c r="AL1" s="367"/>
    </row>
    <row r="2" spans="1:40" ht="33" customHeight="1" thickBot="1" x14ac:dyDescent="0.25">
      <c r="A2" s="682" t="s">
        <v>322</v>
      </c>
      <c r="B2" s="683"/>
      <c r="C2" s="683"/>
      <c r="D2" s="683"/>
      <c r="E2" s="683"/>
      <c r="F2" s="683"/>
      <c r="G2" s="683"/>
      <c r="H2" s="683"/>
      <c r="I2" s="683"/>
      <c r="J2" s="683"/>
      <c r="K2" s="683"/>
      <c r="L2" s="683"/>
      <c r="M2" s="683"/>
      <c r="N2" s="683"/>
      <c r="O2" s="683"/>
      <c r="P2" s="683"/>
      <c r="Q2" s="683"/>
      <c r="R2" s="683"/>
      <c r="S2" s="683"/>
      <c r="T2" s="683"/>
      <c r="U2" s="683"/>
      <c r="V2" s="683"/>
      <c r="W2" s="683"/>
      <c r="X2" s="684"/>
      <c r="Y2" s="555" t="s">
        <v>704</v>
      </c>
      <c r="Z2" s="555"/>
      <c r="AA2" s="555"/>
      <c r="AB2" s="555"/>
      <c r="AC2" s="555"/>
      <c r="AD2" s="555"/>
      <c r="AE2" s="555"/>
      <c r="AF2" s="555"/>
      <c r="AG2" s="555"/>
      <c r="AH2" s="555"/>
      <c r="AI2" s="555"/>
      <c r="AJ2" s="556"/>
      <c r="AK2" s="463">
        <f>AK4+AK42+AK60+AK61</f>
        <v>60</v>
      </c>
      <c r="AL2" s="464"/>
    </row>
    <row r="3" spans="1:40" s="203" customFormat="1" ht="18.75" customHeight="1" thickBot="1" x14ac:dyDescent="0.25">
      <c r="A3" s="665" t="s">
        <v>594</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7"/>
      <c r="AN3" s="206"/>
    </row>
    <row r="4" spans="1:40" s="204" customFormat="1" ht="15.95" customHeight="1" thickBot="1" x14ac:dyDescent="0.25">
      <c r="A4" s="423" t="s">
        <v>644</v>
      </c>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668">
        <f>AK5+AK12+AK17+AK20</f>
        <v>0</v>
      </c>
      <c r="AL4" s="669"/>
    </row>
    <row r="5" spans="1:40" s="204" customFormat="1" ht="15.95" customHeight="1" x14ac:dyDescent="0.2">
      <c r="A5" s="494" t="s">
        <v>595</v>
      </c>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670">
        <f>AK6+AK8+AK10</f>
        <v>0</v>
      </c>
      <c r="AL5" s="671"/>
      <c r="AN5" s="206"/>
    </row>
    <row r="6" spans="1:40" s="204" customFormat="1" ht="15.95" customHeight="1" x14ac:dyDescent="0.2">
      <c r="A6" s="674" t="s">
        <v>598</v>
      </c>
      <c r="B6" s="675"/>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510"/>
      <c r="AJ6" s="518"/>
      <c r="AK6" s="676">
        <f>IF(AI6&gt;="Yes",25,0)</f>
        <v>0</v>
      </c>
      <c r="AL6" s="677"/>
      <c r="AN6" s="206"/>
    </row>
    <row r="7" spans="1:40" s="204" customFormat="1" ht="15.95" customHeight="1" x14ac:dyDescent="0.2">
      <c r="A7" s="497" t="s">
        <v>173</v>
      </c>
      <c r="B7" s="498"/>
      <c r="C7" s="498"/>
      <c r="D7" s="499"/>
      <c r="E7" s="500" t="s">
        <v>596</v>
      </c>
      <c r="F7" s="501"/>
      <c r="G7" s="501"/>
      <c r="H7" s="501"/>
      <c r="I7" s="501"/>
      <c r="J7" s="501"/>
      <c r="K7" s="501"/>
      <c r="L7" s="502" t="s">
        <v>597</v>
      </c>
      <c r="M7" s="503"/>
      <c r="N7" s="503"/>
      <c r="O7" s="503"/>
      <c r="P7" s="503"/>
      <c r="Q7" s="503"/>
      <c r="R7" s="503"/>
      <c r="S7" s="503"/>
      <c r="T7" s="503"/>
      <c r="U7" s="503"/>
      <c r="V7" s="503"/>
      <c r="W7" s="503"/>
      <c r="X7" s="503"/>
      <c r="Y7" s="503"/>
      <c r="Z7" s="503"/>
      <c r="AA7" s="503"/>
      <c r="AB7" s="503"/>
      <c r="AC7" s="503"/>
      <c r="AD7" s="503"/>
      <c r="AE7" s="504"/>
      <c r="AF7" s="508" t="s">
        <v>174</v>
      </c>
      <c r="AG7" s="508"/>
      <c r="AH7" s="508"/>
      <c r="AI7" s="508"/>
      <c r="AJ7" s="509"/>
      <c r="AK7" s="510"/>
      <c r="AL7" s="511"/>
      <c r="AN7" s="206"/>
    </row>
    <row r="8" spans="1:40" s="204" customFormat="1" ht="15.95" customHeight="1" x14ac:dyDescent="0.2">
      <c r="A8" s="672" t="s">
        <v>599</v>
      </c>
      <c r="B8" s="673"/>
      <c r="C8" s="673"/>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510"/>
      <c r="AJ8" s="518"/>
      <c r="AK8" s="519">
        <f>IF(AI8&gt;="Yes",25,0)</f>
        <v>0</v>
      </c>
      <c r="AL8" s="520"/>
      <c r="AN8" s="206"/>
    </row>
    <row r="9" spans="1:40" s="204" customFormat="1" ht="15.95" customHeight="1" x14ac:dyDescent="0.2">
      <c r="A9" s="497" t="s">
        <v>173</v>
      </c>
      <c r="B9" s="498"/>
      <c r="C9" s="498"/>
      <c r="D9" s="499"/>
      <c r="E9" s="500" t="s">
        <v>600</v>
      </c>
      <c r="F9" s="501"/>
      <c r="G9" s="501"/>
      <c r="H9" s="501"/>
      <c r="I9" s="501"/>
      <c r="J9" s="501"/>
      <c r="K9" s="501"/>
      <c r="L9" s="502" t="s">
        <v>601</v>
      </c>
      <c r="M9" s="503"/>
      <c r="N9" s="503"/>
      <c r="O9" s="503"/>
      <c r="P9" s="503"/>
      <c r="Q9" s="503"/>
      <c r="R9" s="503"/>
      <c r="S9" s="503"/>
      <c r="T9" s="503"/>
      <c r="U9" s="503"/>
      <c r="V9" s="503"/>
      <c r="W9" s="503"/>
      <c r="X9" s="503"/>
      <c r="Y9" s="503"/>
      <c r="Z9" s="503"/>
      <c r="AA9" s="503"/>
      <c r="AB9" s="503"/>
      <c r="AC9" s="503"/>
      <c r="AD9" s="503"/>
      <c r="AE9" s="504"/>
      <c r="AF9" s="508" t="s">
        <v>174</v>
      </c>
      <c r="AG9" s="508"/>
      <c r="AH9" s="508"/>
      <c r="AI9" s="508"/>
      <c r="AJ9" s="509"/>
      <c r="AK9" s="510"/>
      <c r="AL9" s="511"/>
    </row>
    <row r="10" spans="1:40" s="204" customFormat="1" ht="15.95" customHeight="1" x14ac:dyDescent="0.2">
      <c r="A10" s="672" t="s">
        <v>602</v>
      </c>
      <c r="B10" s="673"/>
      <c r="C10" s="673"/>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510"/>
      <c r="AJ10" s="518"/>
      <c r="AK10" s="519">
        <f>IF(AI10&gt;="Yes",25,0)</f>
        <v>0</v>
      </c>
      <c r="AL10" s="520"/>
      <c r="AN10" s="206"/>
    </row>
    <row r="11" spans="1:40" s="204" customFormat="1" ht="15.95" customHeight="1" x14ac:dyDescent="0.2">
      <c r="A11" s="497" t="s">
        <v>173</v>
      </c>
      <c r="B11" s="498"/>
      <c r="C11" s="498"/>
      <c r="D11" s="499"/>
      <c r="E11" s="500" t="s">
        <v>603</v>
      </c>
      <c r="F11" s="501"/>
      <c r="G11" s="501"/>
      <c r="H11" s="501"/>
      <c r="I11" s="501"/>
      <c r="J11" s="501"/>
      <c r="K11" s="501"/>
      <c r="L11" s="502" t="s">
        <v>604</v>
      </c>
      <c r="M11" s="503"/>
      <c r="N11" s="503"/>
      <c r="O11" s="503"/>
      <c r="P11" s="503"/>
      <c r="Q11" s="503"/>
      <c r="R11" s="503"/>
      <c r="S11" s="503"/>
      <c r="T11" s="503"/>
      <c r="U11" s="503"/>
      <c r="V11" s="503"/>
      <c r="W11" s="503"/>
      <c r="X11" s="503"/>
      <c r="Y11" s="503"/>
      <c r="Z11" s="503"/>
      <c r="AA11" s="503"/>
      <c r="AB11" s="503"/>
      <c r="AC11" s="503"/>
      <c r="AD11" s="503"/>
      <c r="AE11" s="504"/>
      <c r="AF11" s="508" t="s">
        <v>174</v>
      </c>
      <c r="AG11" s="508"/>
      <c r="AH11" s="508"/>
      <c r="AI11" s="508"/>
      <c r="AJ11" s="509"/>
      <c r="AK11" s="525"/>
      <c r="AL11" s="526"/>
    </row>
    <row r="12" spans="1:40" s="204" customFormat="1" ht="15.95" customHeight="1" x14ac:dyDescent="0.2">
      <c r="A12" s="494" t="s">
        <v>605</v>
      </c>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540">
        <f>AK13+AK15</f>
        <v>0</v>
      </c>
      <c r="AL12" s="522"/>
      <c r="AN12" s="206"/>
    </row>
    <row r="13" spans="1:40" s="204" customFormat="1" ht="15.95" customHeight="1" x14ac:dyDescent="0.2">
      <c r="A13" s="672" t="s">
        <v>606</v>
      </c>
      <c r="B13" s="673"/>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510"/>
      <c r="AJ13" s="518"/>
      <c r="AK13" s="519">
        <f>IF(AI13&gt;="Yes",50,0)</f>
        <v>0</v>
      </c>
      <c r="AL13" s="520"/>
      <c r="AN13" s="206"/>
    </row>
    <row r="14" spans="1:40" s="204" customFormat="1" ht="15.95" customHeight="1" x14ac:dyDescent="0.2">
      <c r="A14" s="497" t="s">
        <v>173</v>
      </c>
      <c r="B14" s="498"/>
      <c r="C14" s="498"/>
      <c r="D14" s="499"/>
      <c r="E14" s="500" t="s">
        <v>607</v>
      </c>
      <c r="F14" s="501"/>
      <c r="G14" s="501"/>
      <c r="H14" s="501"/>
      <c r="I14" s="501"/>
      <c r="J14" s="501"/>
      <c r="K14" s="501"/>
      <c r="L14" s="502" t="s">
        <v>608</v>
      </c>
      <c r="M14" s="503"/>
      <c r="N14" s="503"/>
      <c r="O14" s="503"/>
      <c r="P14" s="503"/>
      <c r="Q14" s="503"/>
      <c r="R14" s="503"/>
      <c r="S14" s="503"/>
      <c r="T14" s="503"/>
      <c r="U14" s="503"/>
      <c r="V14" s="503"/>
      <c r="W14" s="503"/>
      <c r="X14" s="503"/>
      <c r="Y14" s="503"/>
      <c r="Z14" s="503"/>
      <c r="AA14" s="503"/>
      <c r="AB14" s="503"/>
      <c r="AC14" s="503"/>
      <c r="AD14" s="503"/>
      <c r="AE14" s="504"/>
      <c r="AF14" s="508" t="s">
        <v>174</v>
      </c>
      <c r="AG14" s="508"/>
      <c r="AH14" s="508"/>
      <c r="AI14" s="508"/>
      <c r="AJ14" s="509"/>
      <c r="AK14" s="510"/>
      <c r="AL14" s="511"/>
    </row>
    <row r="15" spans="1:40" s="204" customFormat="1" ht="15.95" customHeight="1" x14ac:dyDescent="0.2">
      <c r="A15" s="672" t="s">
        <v>609</v>
      </c>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510"/>
      <c r="AJ15" s="518"/>
      <c r="AK15" s="519">
        <f>IF(AI15&gt;="Yes",25,0)</f>
        <v>0</v>
      </c>
      <c r="AL15" s="520"/>
      <c r="AN15" s="206"/>
    </row>
    <row r="16" spans="1:40" s="204" customFormat="1" ht="15.95" customHeight="1" x14ac:dyDescent="0.2">
      <c r="A16" s="497" t="s">
        <v>173</v>
      </c>
      <c r="B16" s="498"/>
      <c r="C16" s="498"/>
      <c r="D16" s="499"/>
      <c r="E16" s="500" t="s">
        <v>610</v>
      </c>
      <c r="F16" s="501"/>
      <c r="G16" s="501"/>
      <c r="H16" s="501"/>
      <c r="I16" s="501"/>
      <c r="J16" s="501"/>
      <c r="K16" s="501"/>
      <c r="L16" s="502" t="s">
        <v>611</v>
      </c>
      <c r="M16" s="503"/>
      <c r="N16" s="503"/>
      <c r="O16" s="503"/>
      <c r="P16" s="503"/>
      <c r="Q16" s="503"/>
      <c r="R16" s="503"/>
      <c r="S16" s="503"/>
      <c r="T16" s="503"/>
      <c r="U16" s="503"/>
      <c r="V16" s="503"/>
      <c r="W16" s="503"/>
      <c r="X16" s="503"/>
      <c r="Y16" s="503"/>
      <c r="Z16" s="503"/>
      <c r="AA16" s="503"/>
      <c r="AB16" s="503"/>
      <c r="AC16" s="503"/>
      <c r="AD16" s="503"/>
      <c r="AE16" s="504"/>
      <c r="AF16" s="508" t="s">
        <v>174</v>
      </c>
      <c r="AG16" s="508"/>
      <c r="AH16" s="508"/>
      <c r="AI16" s="508"/>
      <c r="AJ16" s="509"/>
      <c r="AK16" s="525"/>
      <c r="AL16" s="526"/>
    </row>
    <row r="17" spans="1:40" s="204" customFormat="1" ht="15.95" customHeight="1" x14ac:dyDescent="0.2">
      <c r="A17" s="494" t="s">
        <v>617</v>
      </c>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540">
        <f>AK18</f>
        <v>0</v>
      </c>
      <c r="AL17" s="522"/>
      <c r="AN17" s="206"/>
    </row>
    <row r="18" spans="1:40" s="204" customFormat="1" ht="15.95" customHeight="1" x14ac:dyDescent="0.2">
      <c r="A18" s="672" t="s">
        <v>618</v>
      </c>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510"/>
      <c r="AJ18" s="518"/>
      <c r="AK18" s="519">
        <f>IF(AI18&gt;="Yes",50,0)</f>
        <v>0</v>
      </c>
      <c r="AL18" s="520"/>
      <c r="AN18" s="206"/>
    </row>
    <row r="19" spans="1:40" s="204" customFormat="1" ht="15.95" customHeight="1" x14ac:dyDescent="0.2">
      <c r="A19" s="497" t="s">
        <v>173</v>
      </c>
      <c r="B19" s="498"/>
      <c r="C19" s="498"/>
      <c r="D19" s="499"/>
      <c r="E19" s="500" t="s">
        <v>612</v>
      </c>
      <c r="F19" s="501"/>
      <c r="G19" s="501"/>
      <c r="H19" s="501"/>
      <c r="I19" s="501"/>
      <c r="J19" s="501"/>
      <c r="K19" s="501"/>
      <c r="L19" s="502" t="s">
        <v>613</v>
      </c>
      <c r="M19" s="503"/>
      <c r="N19" s="503"/>
      <c r="O19" s="503"/>
      <c r="P19" s="503"/>
      <c r="Q19" s="503"/>
      <c r="R19" s="503"/>
      <c r="S19" s="503"/>
      <c r="T19" s="503"/>
      <c r="U19" s="503"/>
      <c r="V19" s="503"/>
      <c r="W19" s="503"/>
      <c r="X19" s="503"/>
      <c r="Y19" s="503"/>
      <c r="Z19" s="503"/>
      <c r="AA19" s="503"/>
      <c r="AB19" s="503"/>
      <c r="AC19" s="503"/>
      <c r="AD19" s="503"/>
      <c r="AE19" s="504"/>
      <c r="AF19" s="508" t="s">
        <v>174</v>
      </c>
      <c r="AG19" s="508"/>
      <c r="AH19" s="508"/>
      <c r="AI19" s="508"/>
      <c r="AJ19" s="509"/>
      <c r="AK19" s="525"/>
      <c r="AL19" s="526"/>
    </row>
    <row r="20" spans="1:40" s="204" customFormat="1" ht="15.95" customHeight="1" x14ac:dyDescent="0.2">
      <c r="A20" s="494" t="s">
        <v>614</v>
      </c>
      <c r="B20" s="49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540">
        <f>AK21</f>
        <v>0</v>
      </c>
      <c r="AL20" s="522"/>
      <c r="AN20" s="206"/>
    </row>
    <row r="21" spans="1:40" s="204" customFormat="1" ht="15.95" customHeight="1" x14ac:dyDescent="0.2">
      <c r="A21" s="672" t="s">
        <v>619</v>
      </c>
      <c r="B21" s="673"/>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510"/>
      <c r="AJ21" s="518"/>
      <c r="AK21" s="519">
        <f>IF(AI21&gt;="Yes",50,0)</f>
        <v>0</v>
      </c>
      <c r="AL21" s="520"/>
      <c r="AN21" s="206"/>
    </row>
    <row r="22" spans="1:40" s="204" customFormat="1" ht="15.95" customHeight="1" thickBot="1" x14ac:dyDescent="0.25">
      <c r="A22" s="653" t="s">
        <v>173</v>
      </c>
      <c r="B22" s="654"/>
      <c r="C22" s="654"/>
      <c r="D22" s="655"/>
      <c r="E22" s="656" t="s">
        <v>615</v>
      </c>
      <c r="F22" s="657"/>
      <c r="G22" s="657"/>
      <c r="H22" s="657"/>
      <c r="I22" s="657"/>
      <c r="J22" s="657"/>
      <c r="K22" s="657"/>
      <c r="L22" s="658" t="s">
        <v>616</v>
      </c>
      <c r="M22" s="659"/>
      <c r="N22" s="659"/>
      <c r="O22" s="659"/>
      <c r="P22" s="659"/>
      <c r="Q22" s="659"/>
      <c r="R22" s="659"/>
      <c r="S22" s="659"/>
      <c r="T22" s="659"/>
      <c r="U22" s="659"/>
      <c r="V22" s="659"/>
      <c r="W22" s="659"/>
      <c r="X22" s="659"/>
      <c r="Y22" s="659"/>
      <c r="Z22" s="659"/>
      <c r="AA22" s="659"/>
      <c r="AB22" s="659"/>
      <c r="AC22" s="659"/>
      <c r="AD22" s="659"/>
      <c r="AE22" s="660"/>
      <c r="AF22" s="661" t="s">
        <v>174</v>
      </c>
      <c r="AG22" s="661"/>
      <c r="AH22" s="661"/>
      <c r="AI22" s="661"/>
      <c r="AJ22" s="662"/>
      <c r="AK22" s="663"/>
      <c r="AL22" s="664"/>
    </row>
    <row r="23" spans="1:40" s="203" customFormat="1" ht="18.75" customHeight="1" x14ac:dyDescent="0.2">
      <c r="A23" s="543" t="s">
        <v>376</v>
      </c>
      <c r="B23" s="544"/>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5"/>
    </row>
    <row r="24" spans="1:40" s="203" customFormat="1" ht="15.95" customHeight="1" x14ac:dyDescent="0.2">
      <c r="A24" s="546" t="s">
        <v>175</v>
      </c>
      <c r="B24" s="547"/>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8"/>
    </row>
    <row r="25" spans="1:40" s="204" customFormat="1" ht="15.95" customHeight="1" x14ac:dyDescent="0.2">
      <c r="A25" s="429" t="s">
        <v>288</v>
      </c>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1"/>
      <c r="AK25" s="521">
        <f>IF(AND(AK27="Yes",AK29="Yes",AK31="Yes"),25,0)</f>
        <v>0</v>
      </c>
      <c r="AL25" s="522"/>
    </row>
    <row r="26" spans="1:40" s="204" customFormat="1" ht="15.95" customHeight="1" x14ac:dyDescent="0.2">
      <c r="A26" s="494" t="s">
        <v>289</v>
      </c>
      <c r="B26" s="495"/>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6"/>
      <c r="AN26" s="206"/>
    </row>
    <row r="27" spans="1:40" s="204" customFormat="1" ht="15.95" customHeight="1" x14ac:dyDescent="0.2">
      <c r="A27" s="497" t="s">
        <v>173</v>
      </c>
      <c r="B27" s="498"/>
      <c r="C27" s="498"/>
      <c r="D27" s="499"/>
      <c r="E27" s="500" t="s">
        <v>290</v>
      </c>
      <c r="F27" s="501"/>
      <c r="G27" s="501"/>
      <c r="H27" s="501"/>
      <c r="I27" s="501"/>
      <c r="J27" s="501"/>
      <c r="K27" s="501"/>
      <c r="L27" s="502"/>
      <c r="M27" s="503"/>
      <c r="N27" s="503"/>
      <c r="O27" s="503"/>
      <c r="P27" s="503"/>
      <c r="Q27" s="503"/>
      <c r="R27" s="503"/>
      <c r="S27" s="503"/>
      <c r="T27" s="503"/>
      <c r="U27" s="503"/>
      <c r="V27" s="503"/>
      <c r="W27" s="503"/>
      <c r="X27" s="503"/>
      <c r="Y27" s="503"/>
      <c r="Z27" s="503"/>
      <c r="AA27" s="503"/>
      <c r="AB27" s="503"/>
      <c r="AC27" s="503"/>
      <c r="AD27" s="503"/>
      <c r="AE27" s="504"/>
      <c r="AF27" s="508" t="s">
        <v>174</v>
      </c>
      <c r="AG27" s="508"/>
      <c r="AH27" s="508"/>
      <c r="AI27" s="508"/>
      <c r="AJ27" s="509"/>
      <c r="AK27" s="510"/>
      <c r="AL27" s="511"/>
      <c r="AN27" s="206"/>
    </row>
    <row r="28" spans="1:40" s="204" customFormat="1" ht="53.1" customHeight="1" x14ac:dyDescent="0.2">
      <c r="A28" s="494" t="s">
        <v>317</v>
      </c>
      <c r="B28" s="495"/>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6"/>
      <c r="AN28" s="206"/>
    </row>
    <row r="29" spans="1:40" s="204" customFormat="1" ht="15.95" customHeight="1" x14ac:dyDescent="0.2">
      <c r="A29" s="497" t="s">
        <v>173</v>
      </c>
      <c r="B29" s="498"/>
      <c r="C29" s="498"/>
      <c r="D29" s="499"/>
      <c r="E29" s="500" t="s">
        <v>293</v>
      </c>
      <c r="F29" s="501"/>
      <c r="G29" s="501"/>
      <c r="H29" s="501"/>
      <c r="I29" s="501"/>
      <c r="J29" s="501"/>
      <c r="K29" s="501"/>
      <c r="L29" s="502"/>
      <c r="M29" s="503"/>
      <c r="N29" s="503"/>
      <c r="O29" s="503"/>
      <c r="P29" s="503"/>
      <c r="Q29" s="503"/>
      <c r="R29" s="503"/>
      <c r="S29" s="503"/>
      <c r="T29" s="503"/>
      <c r="U29" s="503"/>
      <c r="V29" s="503"/>
      <c r="W29" s="503"/>
      <c r="X29" s="503"/>
      <c r="Y29" s="503"/>
      <c r="Z29" s="503"/>
      <c r="AA29" s="503"/>
      <c r="AB29" s="503"/>
      <c r="AC29" s="503"/>
      <c r="AD29" s="503"/>
      <c r="AE29" s="504"/>
      <c r="AF29" s="508" t="s">
        <v>174</v>
      </c>
      <c r="AG29" s="508"/>
      <c r="AH29" s="508"/>
      <c r="AI29" s="508"/>
      <c r="AJ29" s="509"/>
      <c r="AK29" s="510"/>
      <c r="AL29" s="511"/>
      <c r="AN29" s="206"/>
    </row>
    <row r="30" spans="1:40" s="204" customFormat="1" ht="15.95" customHeight="1" x14ac:dyDescent="0.2">
      <c r="A30" s="494" t="s">
        <v>291</v>
      </c>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6"/>
      <c r="AN30" s="206"/>
    </row>
    <row r="31" spans="1:40" s="204" customFormat="1" ht="15.95" customHeight="1" x14ac:dyDescent="0.2">
      <c r="A31" s="497" t="s">
        <v>173</v>
      </c>
      <c r="B31" s="498"/>
      <c r="C31" s="498"/>
      <c r="D31" s="499"/>
      <c r="E31" s="500" t="s">
        <v>292</v>
      </c>
      <c r="F31" s="501"/>
      <c r="G31" s="501"/>
      <c r="H31" s="501"/>
      <c r="I31" s="501"/>
      <c r="J31" s="501"/>
      <c r="K31" s="501"/>
      <c r="L31" s="502"/>
      <c r="M31" s="503"/>
      <c r="N31" s="503"/>
      <c r="O31" s="503"/>
      <c r="P31" s="503"/>
      <c r="Q31" s="503"/>
      <c r="R31" s="503"/>
      <c r="S31" s="503"/>
      <c r="T31" s="503"/>
      <c r="U31" s="503"/>
      <c r="V31" s="503"/>
      <c r="W31" s="503"/>
      <c r="X31" s="503"/>
      <c r="Y31" s="503"/>
      <c r="Z31" s="503"/>
      <c r="AA31" s="503"/>
      <c r="AB31" s="503"/>
      <c r="AC31" s="503"/>
      <c r="AD31" s="503"/>
      <c r="AE31" s="504"/>
      <c r="AF31" s="508" t="s">
        <v>174</v>
      </c>
      <c r="AG31" s="508"/>
      <c r="AH31" s="508"/>
      <c r="AI31" s="508"/>
      <c r="AJ31" s="509"/>
      <c r="AK31" s="510"/>
      <c r="AL31" s="511"/>
    </row>
    <row r="32" spans="1:40" s="204" customFormat="1" ht="15.95" customHeight="1" x14ac:dyDescent="0.2">
      <c r="A32" s="494" t="s">
        <v>287</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6"/>
      <c r="AN32" s="206"/>
    </row>
    <row r="33" spans="1:40" s="204" customFormat="1" ht="26.25" customHeight="1" x14ac:dyDescent="0.2">
      <c r="A33" s="429" t="s">
        <v>218</v>
      </c>
      <c r="B33" s="430"/>
      <c r="C33" s="430"/>
      <c r="D33" s="430"/>
      <c r="E33" s="430"/>
      <c r="F33" s="430"/>
      <c r="G33" s="430"/>
      <c r="H33" s="557"/>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678"/>
      <c r="AK33" s="521">
        <f>IF(H33=AN33,75,IF(H33=AN34,50,IF(H33=AN35,25,0)))</f>
        <v>0</v>
      </c>
      <c r="AL33" s="522"/>
      <c r="AN33" s="206" t="s">
        <v>652</v>
      </c>
    </row>
    <row r="34" spans="1:40" s="204" customFormat="1" ht="65.099999999999994" customHeight="1" x14ac:dyDescent="0.2">
      <c r="A34" s="497" t="s">
        <v>173</v>
      </c>
      <c r="B34" s="498"/>
      <c r="C34" s="498"/>
      <c r="D34" s="499"/>
      <c r="E34" s="500" t="s">
        <v>282</v>
      </c>
      <c r="F34" s="501"/>
      <c r="G34" s="501"/>
      <c r="H34" s="501"/>
      <c r="I34" s="501"/>
      <c r="J34" s="501"/>
      <c r="K34" s="501"/>
      <c r="L34" s="502" t="s">
        <v>294</v>
      </c>
      <c r="M34" s="503"/>
      <c r="N34" s="503"/>
      <c r="O34" s="503"/>
      <c r="P34" s="503"/>
      <c r="Q34" s="503"/>
      <c r="R34" s="503"/>
      <c r="S34" s="503"/>
      <c r="T34" s="503"/>
      <c r="U34" s="503"/>
      <c r="V34" s="503"/>
      <c r="W34" s="503"/>
      <c r="X34" s="503"/>
      <c r="Y34" s="503"/>
      <c r="Z34" s="503"/>
      <c r="AA34" s="503"/>
      <c r="AB34" s="503"/>
      <c r="AC34" s="503"/>
      <c r="AD34" s="503"/>
      <c r="AE34" s="504"/>
      <c r="AF34" s="508" t="s">
        <v>174</v>
      </c>
      <c r="AG34" s="508"/>
      <c r="AH34" s="508"/>
      <c r="AI34" s="508"/>
      <c r="AJ34" s="509"/>
      <c r="AK34" s="510"/>
      <c r="AL34" s="511"/>
      <c r="AN34" s="207" t="s">
        <v>692</v>
      </c>
    </row>
    <row r="35" spans="1:40" s="204" customFormat="1" ht="15.95" customHeight="1" x14ac:dyDescent="0.2">
      <c r="A35" s="429" t="s">
        <v>352</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1"/>
      <c r="AK35" s="521">
        <f>AK36+AK38+AK40</f>
        <v>0</v>
      </c>
      <c r="AL35" s="522"/>
      <c r="AN35" s="208" t="s">
        <v>349</v>
      </c>
    </row>
    <row r="36" spans="1:40" s="204" customFormat="1" ht="15.95" customHeight="1" x14ac:dyDescent="0.2">
      <c r="A36" s="494" t="s">
        <v>360</v>
      </c>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510"/>
      <c r="AJ36" s="518"/>
      <c r="AK36" s="519">
        <f>IF(AI36&gt;="Yes",75,0)</f>
        <v>0</v>
      </c>
      <c r="AL36" s="520"/>
      <c r="AN36" s="206"/>
    </row>
    <row r="37" spans="1:40" s="204" customFormat="1" ht="15.95" customHeight="1" x14ac:dyDescent="0.2">
      <c r="A37" s="497" t="s">
        <v>173</v>
      </c>
      <c r="B37" s="498"/>
      <c r="C37" s="498"/>
      <c r="D37" s="499"/>
      <c r="E37" s="500" t="s">
        <v>562</v>
      </c>
      <c r="F37" s="501"/>
      <c r="G37" s="501"/>
      <c r="H37" s="501"/>
      <c r="I37" s="501"/>
      <c r="J37" s="501"/>
      <c r="K37" s="501"/>
      <c r="L37" s="502"/>
      <c r="M37" s="503"/>
      <c r="N37" s="503"/>
      <c r="O37" s="503"/>
      <c r="P37" s="503"/>
      <c r="Q37" s="503"/>
      <c r="R37" s="503"/>
      <c r="S37" s="503"/>
      <c r="T37" s="503"/>
      <c r="U37" s="503"/>
      <c r="V37" s="503"/>
      <c r="W37" s="503"/>
      <c r="X37" s="503"/>
      <c r="Y37" s="503"/>
      <c r="Z37" s="503"/>
      <c r="AA37" s="503"/>
      <c r="AB37" s="503"/>
      <c r="AC37" s="503"/>
      <c r="AD37" s="503"/>
      <c r="AE37" s="504"/>
      <c r="AF37" s="508" t="s">
        <v>174</v>
      </c>
      <c r="AG37" s="508"/>
      <c r="AH37" s="508"/>
      <c r="AI37" s="508"/>
      <c r="AJ37" s="509"/>
      <c r="AK37" s="510"/>
      <c r="AL37" s="511"/>
      <c r="AN37" s="206"/>
    </row>
    <row r="38" spans="1:40" s="204" customFormat="1" ht="26.25" customHeight="1" x14ac:dyDescent="0.2">
      <c r="A38" s="494" t="s">
        <v>354</v>
      </c>
      <c r="B38" s="495"/>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510"/>
      <c r="AJ38" s="518"/>
      <c r="AK38" s="519">
        <f>IF(AI38&gt;="Yes",75,0)</f>
        <v>0</v>
      </c>
      <c r="AL38" s="520"/>
      <c r="AN38" s="206"/>
    </row>
    <row r="39" spans="1:40" s="204" customFormat="1" ht="15.95" customHeight="1" x14ac:dyDescent="0.2">
      <c r="A39" s="497" t="s">
        <v>173</v>
      </c>
      <c r="B39" s="498"/>
      <c r="C39" s="498"/>
      <c r="D39" s="499"/>
      <c r="E39" s="500" t="s">
        <v>350</v>
      </c>
      <c r="F39" s="501"/>
      <c r="G39" s="501"/>
      <c r="H39" s="501"/>
      <c r="I39" s="501"/>
      <c r="J39" s="501"/>
      <c r="K39" s="501"/>
      <c r="L39" s="502"/>
      <c r="M39" s="503"/>
      <c r="N39" s="503"/>
      <c r="O39" s="503"/>
      <c r="P39" s="503"/>
      <c r="Q39" s="503"/>
      <c r="R39" s="503"/>
      <c r="S39" s="503"/>
      <c r="T39" s="503"/>
      <c r="U39" s="503"/>
      <c r="V39" s="503"/>
      <c r="W39" s="503"/>
      <c r="X39" s="503"/>
      <c r="Y39" s="503"/>
      <c r="Z39" s="503"/>
      <c r="AA39" s="503"/>
      <c r="AB39" s="503"/>
      <c r="AC39" s="503"/>
      <c r="AD39" s="503"/>
      <c r="AE39" s="504"/>
      <c r="AF39" s="508" t="s">
        <v>174</v>
      </c>
      <c r="AG39" s="508"/>
      <c r="AH39" s="508"/>
      <c r="AI39" s="508"/>
      <c r="AJ39" s="509"/>
      <c r="AK39" s="510"/>
      <c r="AL39" s="511"/>
      <c r="AN39" s="206"/>
    </row>
    <row r="40" spans="1:40" s="204" customFormat="1" ht="15.95" customHeight="1" x14ac:dyDescent="0.2">
      <c r="A40" s="494" t="s">
        <v>355</v>
      </c>
      <c r="B40" s="4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596"/>
      <c r="AI40" s="510"/>
      <c r="AJ40" s="518"/>
      <c r="AK40" s="519">
        <f>IF(AI40&gt;="Yes",50,0)</f>
        <v>0</v>
      </c>
      <c r="AL40" s="520"/>
      <c r="AN40" s="206"/>
    </row>
    <row r="41" spans="1:40" s="204" customFormat="1" ht="15.95" customHeight="1" thickBot="1" x14ac:dyDescent="0.25">
      <c r="A41" s="497" t="s">
        <v>173</v>
      </c>
      <c r="B41" s="498"/>
      <c r="C41" s="498"/>
      <c r="D41" s="499"/>
      <c r="E41" s="500" t="s">
        <v>351</v>
      </c>
      <c r="F41" s="501"/>
      <c r="G41" s="501"/>
      <c r="H41" s="501"/>
      <c r="I41" s="501"/>
      <c r="J41" s="501"/>
      <c r="K41" s="501"/>
      <c r="L41" s="502"/>
      <c r="M41" s="503"/>
      <c r="N41" s="503"/>
      <c r="O41" s="503"/>
      <c r="P41" s="503"/>
      <c r="Q41" s="503"/>
      <c r="R41" s="503"/>
      <c r="S41" s="503"/>
      <c r="T41" s="503"/>
      <c r="U41" s="503"/>
      <c r="V41" s="503"/>
      <c r="W41" s="503"/>
      <c r="X41" s="503"/>
      <c r="Y41" s="503"/>
      <c r="Z41" s="503"/>
      <c r="AA41" s="503"/>
      <c r="AB41" s="503"/>
      <c r="AC41" s="503"/>
      <c r="AD41" s="503"/>
      <c r="AE41" s="504"/>
      <c r="AF41" s="508" t="s">
        <v>174</v>
      </c>
      <c r="AG41" s="508"/>
      <c r="AH41" s="508"/>
      <c r="AI41" s="508"/>
      <c r="AJ41" s="509"/>
      <c r="AK41" s="510"/>
      <c r="AL41" s="511"/>
    </row>
    <row r="42" spans="1:40" s="205" customFormat="1" ht="15.95" customHeight="1" thickBot="1" x14ac:dyDescent="0.25">
      <c r="A42" s="512" t="s">
        <v>178</v>
      </c>
      <c r="B42" s="513"/>
      <c r="C42" s="513"/>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492">
        <f>AK25+AK33+AK35</f>
        <v>0</v>
      </c>
      <c r="AL42" s="493"/>
    </row>
    <row r="43" spans="1:40" s="203" customFormat="1" ht="18.75" customHeight="1" x14ac:dyDescent="0.2">
      <c r="A43" s="543" t="s">
        <v>377</v>
      </c>
      <c r="B43" s="544"/>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45"/>
      <c r="AN43" s="204"/>
    </row>
    <row r="44" spans="1:40" s="204" customFormat="1" ht="15.95" customHeight="1" x14ac:dyDescent="0.2">
      <c r="A44" s="429" t="s">
        <v>217</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1"/>
      <c r="AK44" s="521">
        <v>60</v>
      </c>
      <c r="AL44" s="522"/>
      <c r="AN44" s="206"/>
    </row>
    <row r="45" spans="1:40" s="204" customFormat="1" ht="15.95" customHeight="1" x14ac:dyDescent="0.2">
      <c r="A45" s="429" t="s">
        <v>300</v>
      </c>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1"/>
      <c r="AK45" s="521">
        <f>IF(AND(AK47="Yes",AK49="Yes",AK51="Yes"),40,0)</f>
        <v>0</v>
      </c>
      <c r="AL45" s="522"/>
      <c r="AN45" s="206"/>
    </row>
    <row r="46" spans="1:40" s="204" customFormat="1" ht="15.95" customHeight="1" x14ac:dyDescent="0.2">
      <c r="A46" s="494" t="s">
        <v>295</v>
      </c>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6"/>
      <c r="AN46" s="206"/>
    </row>
    <row r="47" spans="1:40" s="204" customFormat="1" ht="15.95" customHeight="1" x14ac:dyDescent="0.2">
      <c r="A47" s="497" t="s">
        <v>173</v>
      </c>
      <c r="B47" s="498"/>
      <c r="C47" s="498"/>
      <c r="D47" s="499"/>
      <c r="E47" s="505" t="s">
        <v>298</v>
      </c>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7"/>
      <c r="AF47" s="508" t="s">
        <v>174</v>
      </c>
      <c r="AG47" s="508"/>
      <c r="AH47" s="508"/>
      <c r="AI47" s="508"/>
      <c r="AJ47" s="509"/>
      <c r="AK47" s="510"/>
      <c r="AL47" s="511"/>
      <c r="AN47" s="206"/>
    </row>
    <row r="48" spans="1:40" s="204" customFormat="1" ht="15.95" customHeight="1" x14ac:dyDescent="0.2">
      <c r="A48" s="494" t="s">
        <v>296</v>
      </c>
      <c r="B48" s="495"/>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6"/>
      <c r="AN48" s="206"/>
    </row>
    <row r="49" spans="1:40" s="204" customFormat="1" ht="15.95" customHeight="1" x14ac:dyDescent="0.2">
      <c r="A49" s="497" t="s">
        <v>173</v>
      </c>
      <c r="B49" s="498"/>
      <c r="C49" s="498"/>
      <c r="D49" s="499"/>
      <c r="E49" s="500" t="s">
        <v>299</v>
      </c>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14"/>
      <c r="AF49" s="508" t="s">
        <v>174</v>
      </c>
      <c r="AG49" s="508"/>
      <c r="AH49" s="508"/>
      <c r="AI49" s="508"/>
      <c r="AJ49" s="509"/>
      <c r="AK49" s="510"/>
      <c r="AL49" s="511"/>
    </row>
    <row r="50" spans="1:40" s="204" customFormat="1" ht="15.95" customHeight="1" x14ac:dyDescent="0.2">
      <c r="A50" s="494" t="s">
        <v>297</v>
      </c>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6"/>
      <c r="AN50" s="206"/>
    </row>
    <row r="51" spans="1:40" s="204" customFormat="1" ht="15.95" customHeight="1" x14ac:dyDescent="0.2">
      <c r="A51" s="497" t="s">
        <v>173</v>
      </c>
      <c r="B51" s="498"/>
      <c r="C51" s="498"/>
      <c r="D51" s="499"/>
      <c r="E51" s="500" t="s">
        <v>283</v>
      </c>
      <c r="F51" s="501"/>
      <c r="G51" s="501"/>
      <c r="H51" s="501"/>
      <c r="I51" s="501"/>
      <c r="J51" s="501"/>
      <c r="K51" s="501"/>
      <c r="L51" s="502"/>
      <c r="M51" s="503"/>
      <c r="N51" s="503"/>
      <c r="O51" s="503"/>
      <c r="P51" s="503"/>
      <c r="Q51" s="503"/>
      <c r="R51" s="503"/>
      <c r="S51" s="503"/>
      <c r="T51" s="503"/>
      <c r="U51" s="503"/>
      <c r="V51" s="503"/>
      <c r="W51" s="503"/>
      <c r="X51" s="503"/>
      <c r="Y51" s="503"/>
      <c r="Z51" s="503"/>
      <c r="AA51" s="503"/>
      <c r="AB51" s="503"/>
      <c r="AC51" s="503"/>
      <c r="AD51" s="503"/>
      <c r="AE51" s="504"/>
      <c r="AF51" s="508" t="s">
        <v>174</v>
      </c>
      <c r="AG51" s="508"/>
      <c r="AH51" s="508"/>
      <c r="AI51" s="508"/>
      <c r="AJ51" s="509"/>
      <c r="AK51" s="510"/>
      <c r="AL51" s="511"/>
      <c r="AN51" s="206"/>
    </row>
    <row r="52" spans="1:40" s="204" customFormat="1" ht="26.25" customHeight="1" x14ac:dyDescent="0.2">
      <c r="A52" s="535" t="s">
        <v>705</v>
      </c>
      <c r="B52" s="536"/>
      <c r="C52" s="536"/>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7"/>
      <c r="AJ52" s="538"/>
      <c r="AK52" s="521">
        <f>IF(AI52&gt;="Yes",30,0)</f>
        <v>0</v>
      </c>
      <c r="AL52" s="522"/>
      <c r="AN52" s="206"/>
    </row>
    <row r="53" spans="1:40" s="204" customFormat="1" ht="15.95" customHeight="1" x14ac:dyDescent="0.2">
      <c r="A53" s="429" t="s">
        <v>215</v>
      </c>
      <c r="B53" s="430"/>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540">
        <f>AK54+AK56+AK58</f>
        <v>0</v>
      </c>
      <c r="AL53" s="522"/>
      <c r="AN53" s="206"/>
    </row>
    <row r="54" spans="1:40" s="204" customFormat="1" ht="15.95" customHeight="1" x14ac:dyDescent="0.2">
      <c r="A54" s="494" t="s">
        <v>357</v>
      </c>
      <c r="B54" s="539"/>
      <c r="C54" s="539"/>
      <c r="D54" s="539"/>
      <c r="E54" s="539"/>
      <c r="F54" s="539"/>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39"/>
      <c r="AH54" s="539"/>
      <c r="AI54" s="510"/>
      <c r="AJ54" s="518"/>
      <c r="AK54" s="540">
        <f>IF(AI54&gt;="Yes",20,0)</f>
        <v>0</v>
      </c>
      <c r="AL54" s="522"/>
      <c r="AN54" s="206"/>
    </row>
    <row r="55" spans="1:40" s="204" customFormat="1" ht="15.95" customHeight="1" x14ac:dyDescent="0.2">
      <c r="A55" s="497" t="s">
        <v>173</v>
      </c>
      <c r="B55" s="498"/>
      <c r="C55" s="498"/>
      <c r="D55" s="499"/>
      <c r="E55" s="500" t="s">
        <v>284</v>
      </c>
      <c r="F55" s="501"/>
      <c r="G55" s="501"/>
      <c r="H55" s="501"/>
      <c r="I55" s="501"/>
      <c r="J55" s="501"/>
      <c r="K55" s="501"/>
      <c r="L55" s="502"/>
      <c r="M55" s="503"/>
      <c r="N55" s="503"/>
      <c r="O55" s="503"/>
      <c r="P55" s="503"/>
      <c r="Q55" s="503"/>
      <c r="R55" s="503"/>
      <c r="S55" s="503"/>
      <c r="T55" s="503"/>
      <c r="U55" s="503"/>
      <c r="V55" s="503"/>
      <c r="W55" s="503"/>
      <c r="X55" s="503"/>
      <c r="Y55" s="503"/>
      <c r="Z55" s="503"/>
      <c r="AA55" s="503"/>
      <c r="AB55" s="503"/>
      <c r="AC55" s="503"/>
      <c r="AD55" s="503"/>
      <c r="AE55" s="504"/>
      <c r="AF55" s="508" t="s">
        <v>174</v>
      </c>
      <c r="AG55" s="508"/>
      <c r="AH55" s="508"/>
      <c r="AI55" s="508"/>
      <c r="AJ55" s="509"/>
      <c r="AK55" s="510"/>
      <c r="AL55" s="511"/>
      <c r="AN55" s="206"/>
    </row>
    <row r="56" spans="1:40" s="204" customFormat="1" ht="15.95" customHeight="1" x14ac:dyDescent="0.2">
      <c r="A56" s="494" t="s">
        <v>358</v>
      </c>
      <c r="B56" s="539"/>
      <c r="C56" s="539"/>
      <c r="D56" s="539"/>
      <c r="E56" s="539"/>
      <c r="F56" s="539"/>
      <c r="G56" s="539"/>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10"/>
      <c r="AJ56" s="518"/>
      <c r="AK56" s="540">
        <f>IF(AI56&gt;="Yes",20,0)</f>
        <v>0</v>
      </c>
      <c r="AL56" s="522"/>
      <c r="AN56" s="206"/>
    </row>
    <row r="57" spans="1:40" s="204" customFormat="1" ht="15.95" customHeight="1" x14ac:dyDescent="0.2">
      <c r="A57" s="497" t="s">
        <v>173</v>
      </c>
      <c r="B57" s="498"/>
      <c r="C57" s="498"/>
      <c r="D57" s="499"/>
      <c r="E57" s="500" t="s">
        <v>285</v>
      </c>
      <c r="F57" s="501"/>
      <c r="G57" s="501"/>
      <c r="H57" s="501"/>
      <c r="I57" s="501"/>
      <c r="J57" s="501"/>
      <c r="K57" s="501"/>
      <c r="L57" s="502"/>
      <c r="M57" s="503"/>
      <c r="N57" s="503"/>
      <c r="O57" s="503"/>
      <c r="P57" s="503"/>
      <c r="Q57" s="503"/>
      <c r="R57" s="503"/>
      <c r="S57" s="503"/>
      <c r="T57" s="503"/>
      <c r="U57" s="503"/>
      <c r="V57" s="503"/>
      <c r="W57" s="503"/>
      <c r="X57" s="503"/>
      <c r="Y57" s="503"/>
      <c r="Z57" s="503"/>
      <c r="AA57" s="503"/>
      <c r="AB57" s="503"/>
      <c r="AC57" s="503"/>
      <c r="AD57" s="503"/>
      <c r="AE57" s="504"/>
      <c r="AF57" s="508" t="s">
        <v>174</v>
      </c>
      <c r="AG57" s="508"/>
      <c r="AH57" s="508"/>
      <c r="AI57" s="508"/>
      <c r="AJ57" s="509"/>
      <c r="AK57" s="510"/>
      <c r="AL57" s="511"/>
    </row>
    <row r="58" spans="1:40" s="204" customFormat="1" ht="15.95" customHeight="1" x14ac:dyDescent="0.2">
      <c r="A58" s="494" t="s">
        <v>359</v>
      </c>
      <c r="B58" s="539"/>
      <c r="C58" s="539"/>
      <c r="D58" s="539"/>
      <c r="E58" s="539"/>
      <c r="F58" s="539"/>
      <c r="G58" s="539"/>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10"/>
      <c r="AJ58" s="518"/>
      <c r="AK58" s="540">
        <f>IF(AI58&gt;="Yes",30,0)</f>
        <v>0</v>
      </c>
      <c r="AL58" s="522"/>
      <c r="AN58" s="203"/>
    </row>
    <row r="59" spans="1:40" s="204" customFormat="1" ht="15.95" customHeight="1" thickBot="1" x14ac:dyDescent="0.25">
      <c r="A59" s="497" t="s">
        <v>173</v>
      </c>
      <c r="B59" s="498"/>
      <c r="C59" s="498"/>
      <c r="D59" s="499"/>
      <c r="E59" s="500" t="s">
        <v>286</v>
      </c>
      <c r="F59" s="501"/>
      <c r="G59" s="501"/>
      <c r="H59" s="501"/>
      <c r="I59" s="501"/>
      <c r="J59" s="501"/>
      <c r="K59" s="501"/>
      <c r="L59" s="502"/>
      <c r="M59" s="503"/>
      <c r="N59" s="503"/>
      <c r="O59" s="503"/>
      <c r="P59" s="503"/>
      <c r="Q59" s="503"/>
      <c r="R59" s="503"/>
      <c r="S59" s="503"/>
      <c r="T59" s="503"/>
      <c r="U59" s="503"/>
      <c r="V59" s="503"/>
      <c r="W59" s="503"/>
      <c r="X59" s="503"/>
      <c r="Y59" s="503"/>
      <c r="Z59" s="503"/>
      <c r="AA59" s="503"/>
      <c r="AB59" s="503"/>
      <c r="AC59" s="503"/>
      <c r="AD59" s="503"/>
      <c r="AE59" s="504"/>
      <c r="AF59" s="508" t="s">
        <v>174</v>
      </c>
      <c r="AG59" s="508"/>
      <c r="AH59" s="508"/>
      <c r="AI59" s="508"/>
      <c r="AJ59" s="509"/>
      <c r="AK59" s="525"/>
      <c r="AL59" s="526"/>
      <c r="AN59" s="202"/>
    </row>
    <row r="60" spans="1:40" s="205" customFormat="1" ht="15.95" customHeight="1" thickBot="1" x14ac:dyDescent="0.25">
      <c r="A60" s="512" t="s">
        <v>426</v>
      </c>
      <c r="B60" s="513"/>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492">
        <f>AK44+AK45+AK52+AK53</f>
        <v>60</v>
      </c>
      <c r="AL60" s="493"/>
      <c r="AN60" s="202"/>
    </row>
    <row r="61" spans="1:40" s="203" customFormat="1" ht="18.75" customHeight="1" thickBot="1" x14ac:dyDescent="0.25">
      <c r="A61" s="560" t="s">
        <v>432</v>
      </c>
      <c r="B61" s="561"/>
      <c r="C61" s="561"/>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2"/>
      <c r="AD61" s="563" t="s">
        <v>425</v>
      </c>
      <c r="AE61" s="563"/>
      <c r="AF61" s="563"/>
      <c r="AG61" s="563"/>
      <c r="AH61" s="563"/>
      <c r="AI61" s="563"/>
      <c r="AJ61" s="564"/>
      <c r="AK61" s="492">
        <f>'CDBG State Objectives'!$AK$3</f>
        <v>0</v>
      </c>
      <c r="AL61" s="493"/>
      <c r="AN61" s="202"/>
    </row>
    <row r="62" spans="1:40" ht="15" thickBot="1" x14ac:dyDescent="0.25">
      <c r="A62" s="22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N62" s="203"/>
    </row>
    <row r="63" spans="1:40" ht="33" customHeight="1" thickBot="1" x14ac:dyDescent="0.25">
      <c r="A63" s="682" t="s">
        <v>566</v>
      </c>
      <c r="B63" s="683"/>
      <c r="C63" s="683"/>
      <c r="D63" s="683"/>
      <c r="E63" s="683"/>
      <c r="F63" s="683"/>
      <c r="G63" s="683"/>
      <c r="H63" s="683"/>
      <c r="I63" s="683"/>
      <c r="J63" s="683"/>
      <c r="K63" s="683"/>
      <c r="L63" s="683"/>
      <c r="M63" s="683"/>
      <c r="N63" s="683"/>
      <c r="O63" s="683"/>
      <c r="P63" s="683"/>
      <c r="Q63" s="683"/>
      <c r="R63" s="683"/>
      <c r="S63" s="683"/>
      <c r="T63" s="683"/>
      <c r="U63" s="683"/>
      <c r="V63" s="683"/>
      <c r="W63" s="683"/>
      <c r="X63" s="684"/>
      <c r="Y63" s="555" t="s">
        <v>704</v>
      </c>
      <c r="Z63" s="555"/>
      <c r="AA63" s="555"/>
      <c r="AB63" s="555"/>
      <c r="AC63" s="555"/>
      <c r="AD63" s="555"/>
      <c r="AE63" s="555"/>
      <c r="AF63" s="555"/>
      <c r="AG63" s="555"/>
      <c r="AH63" s="555"/>
      <c r="AI63" s="555"/>
      <c r="AJ63" s="556"/>
      <c r="AK63" s="463">
        <f>AK65+AK104+AK122+AK123</f>
        <v>60</v>
      </c>
      <c r="AL63" s="464"/>
      <c r="AN63" s="203"/>
    </row>
    <row r="64" spans="1:40" s="203" customFormat="1" ht="18.75" customHeight="1" thickBot="1" x14ac:dyDescent="0.25">
      <c r="A64" s="665" t="s">
        <v>594</v>
      </c>
      <c r="B64" s="666"/>
      <c r="C64" s="666"/>
      <c r="D64" s="666"/>
      <c r="E64" s="666"/>
      <c r="F64" s="666"/>
      <c r="G64" s="666"/>
      <c r="H64" s="666"/>
      <c r="I64" s="666"/>
      <c r="J64" s="666"/>
      <c r="K64" s="666"/>
      <c r="L64" s="666"/>
      <c r="M64" s="666"/>
      <c r="N64" s="666"/>
      <c r="O64" s="666"/>
      <c r="P64" s="666"/>
      <c r="Q64" s="666"/>
      <c r="R64" s="666"/>
      <c r="S64" s="666"/>
      <c r="T64" s="666"/>
      <c r="U64" s="666"/>
      <c r="V64" s="666"/>
      <c r="W64" s="666"/>
      <c r="X64" s="666"/>
      <c r="Y64" s="666"/>
      <c r="Z64" s="666"/>
      <c r="AA64" s="666"/>
      <c r="AB64" s="666"/>
      <c r="AC64" s="666"/>
      <c r="AD64" s="666"/>
      <c r="AE64" s="666"/>
      <c r="AF64" s="666"/>
      <c r="AG64" s="666"/>
      <c r="AH64" s="666"/>
      <c r="AI64" s="666"/>
      <c r="AJ64" s="666"/>
      <c r="AK64" s="666"/>
      <c r="AL64" s="667"/>
      <c r="AN64" s="206"/>
    </row>
    <row r="65" spans="1:40" s="204" customFormat="1" ht="15.95" customHeight="1" thickBot="1" x14ac:dyDescent="0.25">
      <c r="A65" s="423" t="s">
        <v>644</v>
      </c>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668">
        <f>AK66+AK73+AK80+AK83</f>
        <v>0</v>
      </c>
      <c r="AL65" s="669"/>
    </row>
    <row r="66" spans="1:40" s="204" customFormat="1" ht="15.95" customHeight="1" x14ac:dyDescent="0.2">
      <c r="A66" s="494" t="s">
        <v>629</v>
      </c>
      <c r="B66" s="495"/>
      <c r="C66" s="495"/>
      <c r="D66" s="495"/>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670">
        <f>AK67+AK69+AK71</f>
        <v>0</v>
      </c>
      <c r="AL66" s="671"/>
      <c r="AN66" s="206"/>
    </row>
    <row r="67" spans="1:40" s="204" customFormat="1" ht="23.45" customHeight="1" x14ac:dyDescent="0.2">
      <c r="A67" s="679" t="s">
        <v>620</v>
      </c>
      <c r="B67" s="679"/>
      <c r="C67" s="679"/>
      <c r="D67" s="679"/>
      <c r="E67" s="679"/>
      <c r="F67" s="679"/>
      <c r="G67" s="679"/>
      <c r="H67" s="679"/>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79"/>
      <c r="AI67" s="510"/>
      <c r="AJ67" s="518"/>
      <c r="AK67" s="519">
        <f>IF(AI67&gt;="Yes",25,0)</f>
        <v>0</v>
      </c>
      <c r="AL67" s="520"/>
      <c r="AN67" s="206"/>
    </row>
    <row r="68" spans="1:40" s="204" customFormat="1" ht="15.95" customHeight="1" x14ac:dyDescent="0.2">
      <c r="A68" s="497" t="s">
        <v>173</v>
      </c>
      <c r="B68" s="498"/>
      <c r="C68" s="498"/>
      <c r="D68" s="499"/>
      <c r="E68" s="500" t="s">
        <v>621</v>
      </c>
      <c r="F68" s="501"/>
      <c r="G68" s="501"/>
      <c r="H68" s="501"/>
      <c r="I68" s="501"/>
      <c r="J68" s="501"/>
      <c r="K68" s="501"/>
      <c r="L68" s="502" t="s">
        <v>622</v>
      </c>
      <c r="M68" s="503"/>
      <c r="N68" s="503"/>
      <c r="O68" s="503"/>
      <c r="P68" s="503"/>
      <c r="Q68" s="503"/>
      <c r="R68" s="503"/>
      <c r="S68" s="503"/>
      <c r="T68" s="503"/>
      <c r="U68" s="503"/>
      <c r="V68" s="503"/>
      <c r="W68" s="503"/>
      <c r="X68" s="503"/>
      <c r="Y68" s="503"/>
      <c r="Z68" s="503"/>
      <c r="AA68" s="503"/>
      <c r="AB68" s="503"/>
      <c r="AC68" s="503"/>
      <c r="AD68" s="503"/>
      <c r="AE68" s="504"/>
      <c r="AF68" s="508" t="s">
        <v>174</v>
      </c>
      <c r="AG68" s="508"/>
      <c r="AH68" s="508"/>
      <c r="AI68" s="508"/>
      <c r="AJ68" s="509"/>
      <c r="AK68" s="510"/>
      <c r="AL68" s="511"/>
      <c r="AN68" s="206"/>
    </row>
    <row r="69" spans="1:40" s="204" customFormat="1" ht="23.45" customHeight="1" x14ac:dyDescent="0.2">
      <c r="A69" s="680" t="s">
        <v>625</v>
      </c>
      <c r="B69" s="681"/>
      <c r="C69" s="681"/>
      <c r="D69" s="681"/>
      <c r="E69" s="681"/>
      <c r="F69" s="681"/>
      <c r="G69" s="681"/>
      <c r="H69" s="681"/>
      <c r="I69" s="681"/>
      <c r="J69" s="681"/>
      <c r="K69" s="681"/>
      <c r="L69" s="681"/>
      <c r="M69" s="681"/>
      <c r="N69" s="681"/>
      <c r="O69" s="681"/>
      <c r="P69" s="681"/>
      <c r="Q69" s="681"/>
      <c r="R69" s="681"/>
      <c r="S69" s="681"/>
      <c r="T69" s="681"/>
      <c r="U69" s="681"/>
      <c r="V69" s="681"/>
      <c r="W69" s="681"/>
      <c r="X69" s="681"/>
      <c r="Y69" s="681"/>
      <c r="Z69" s="681"/>
      <c r="AA69" s="681"/>
      <c r="AB69" s="681"/>
      <c r="AC69" s="681"/>
      <c r="AD69" s="681"/>
      <c r="AE69" s="681"/>
      <c r="AF69" s="681"/>
      <c r="AG69" s="681"/>
      <c r="AH69" s="681"/>
      <c r="AI69" s="510"/>
      <c r="AJ69" s="518"/>
      <c r="AK69" s="519">
        <f>IF(AI69&gt;="Yes",25,0)</f>
        <v>0</v>
      </c>
      <c r="AL69" s="520"/>
      <c r="AN69" s="206"/>
    </row>
    <row r="70" spans="1:40" s="204" customFormat="1" ht="15.95" customHeight="1" x14ac:dyDescent="0.2">
      <c r="A70" s="497" t="s">
        <v>173</v>
      </c>
      <c r="B70" s="498"/>
      <c r="C70" s="498"/>
      <c r="D70" s="499"/>
      <c r="E70" s="500" t="s">
        <v>623</v>
      </c>
      <c r="F70" s="501"/>
      <c r="G70" s="501"/>
      <c r="H70" s="501"/>
      <c r="I70" s="501"/>
      <c r="J70" s="501"/>
      <c r="K70" s="501"/>
      <c r="L70" s="502" t="s">
        <v>624</v>
      </c>
      <c r="M70" s="503"/>
      <c r="N70" s="503"/>
      <c r="O70" s="503"/>
      <c r="P70" s="503"/>
      <c r="Q70" s="503"/>
      <c r="R70" s="503"/>
      <c r="S70" s="503"/>
      <c r="T70" s="503"/>
      <c r="U70" s="503"/>
      <c r="V70" s="503"/>
      <c r="W70" s="503"/>
      <c r="X70" s="503"/>
      <c r="Y70" s="503"/>
      <c r="Z70" s="503"/>
      <c r="AA70" s="503"/>
      <c r="AB70" s="503"/>
      <c r="AC70" s="503"/>
      <c r="AD70" s="503"/>
      <c r="AE70" s="504"/>
      <c r="AF70" s="508" t="s">
        <v>174</v>
      </c>
      <c r="AG70" s="508"/>
      <c r="AH70" s="508"/>
      <c r="AI70" s="508"/>
      <c r="AJ70" s="509"/>
      <c r="AK70" s="510"/>
      <c r="AL70" s="511"/>
    </row>
    <row r="71" spans="1:40" s="204" customFormat="1" ht="15.95" customHeight="1" x14ac:dyDescent="0.2">
      <c r="A71" s="672" t="s">
        <v>626</v>
      </c>
      <c r="B71" s="673"/>
      <c r="C71" s="673"/>
      <c r="D71" s="673"/>
      <c r="E71" s="673"/>
      <c r="F71" s="673"/>
      <c r="G71" s="673"/>
      <c r="H71" s="673"/>
      <c r="I71" s="673"/>
      <c r="J71" s="673"/>
      <c r="K71" s="673"/>
      <c r="L71" s="673"/>
      <c r="M71" s="673"/>
      <c r="N71" s="673"/>
      <c r="O71" s="673"/>
      <c r="P71" s="673"/>
      <c r="Q71" s="673"/>
      <c r="R71" s="673"/>
      <c r="S71" s="673"/>
      <c r="T71" s="673"/>
      <c r="U71" s="673"/>
      <c r="V71" s="673"/>
      <c r="W71" s="673"/>
      <c r="X71" s="673"/>
      <c r="Y71" s="673"/>
      <c r="Z71" s="673"/>
      <c r="AA71" s="673"/>
      <c r="AB71" s="673"/>
      <c r="AC71" s="673"/>
      <c r="AD71" s="673"/>
      <c r="AE71" s="673"/>
      <c r="AF71" s="673"/>
      <c r="AG71" s="673"/>
      <c r="AH71" s="673"/>
      <c r="AI71" s="510"/>
      <c r="AJ71" s="518"/>
      <c r="AK71" s="519">
        <f>IF(AI71&gt;="Yes",25,0)</f>
        <v>0</v>
      </c>
      <c r="AL71" s="520"/>
      <c r="AN71" s="206"/>
    </row>
    <row r="72" spans="1:40" s="204" customFormat="1" ht="15.95" customHeight="1" x14ac:dyDescent="0.2">
      <c r="A72" s="497" t="s">
        <v>173</v>
      </c>
      <c r="B72" s="498"/>
      <c r="C72" s="498"/>
      <c r="D72" s="499"/>
      <c r="E72" s="500" t="s">
        <v>632</v>
      </c>
      <c r="F72" s="501"/>
      <c r="G72" s="501"/>
      <c r="H72" s="501"/>
      <c r="I72" s="501"/>
      <c r="J72" s="501"/>
      <c r="K72" s="501"/>
      <c r="L72" s="502" t="s">
        <v>627</v>
      </c>
      <c r="M72" s="503"/>
      <c r="N72" s="503"/>
      <c r="O72" s="503"/>
      <c r="P72" s="503"/>
      <c r="Q72" s="503"/>
      <c r="R72" s="503"/>
      <c r="S72" s="503"/>
      <c r="T72" s="503"/>
      <c r="U72" s="503"/>
      <c r="V72" s="503"/>
      <c r="W72" s="503"/>
      <c r="X72" s="503"/>
      <c r="Y72" s="503"/>
      <c r="Z72" s="503"/>
      <c r="AA72" s="503"/>
      <c r="AB72" s="503"/>
      <c r="AC72" s="503"/>
      <c r="AD72" s="503"/>
      <c r="AE72" s="504"/>
      <c r="AF72" s="508" t="s">
        <v>174</v>
      </c>
      <c r="AG72" s="508"/>
      <c r="AH72" s="508"/>
      <c r="AI72" s="508"/>
      <c r="AJ72" s="509"/>
      <c r="AK72" s="525"/>
      <c r="AL72" s="526"/>
    </row>
    <row r="73" spans="1:40" s="204" customFormat="1" ht="15.95" customHeight="1" x14ac:dyDescent="0.2">
      <c r="A73" s="494" t="s">
        <v>628</v>
      </c>
      <c r="B73" s="495"/>
      <c r="C73" s="495"/>
      <c r="D73" s="495"/>
      <c r="E73" s="495"/>
      <c r="F73" s="495"/>
      <c r="G73" s="495"/>
      <c r="H73" s="495"/>
      <c r="I73" s="495"/>
      <c r="J73" s="495"/>
      <c r="K73" s="495"/>
      <c r="L73" s="495"/>
      <c r="M73" s="495"/>
      <c r="N73" s="495"/>
      <c r="O73" s="495"/>
      <c r="P73" s="495"/>
      <c r="Q73" s="495"/>
      <c r="R73" s="495"/>
      <c r="S73" s="495"/>
      <c r="T73" s="495"/>
      <c r="U73" s="495"/>
      <c r="V73" s="495"/>
      <c r="W73" s="495"/>
      <c r="X73" s="495"/>
      <c r="Y73" s="495"/>
      <c r="Z73" s="495"/>
      <c r="AA73" s="495"/>
      <c r="AB73" s="495"/>
      <c r="AC73" s="495"/>
      <c r="AD73" s="495"/>
      <c r="AE73" s="495"/>
      <c r="AF73" s="495"/>
      <c r="AG73" s="495"/>
      <c r="AH73" s="495"/>
      <c r="AI73" s="495"/>
      <c r="AJ73" s="495"/>
      <c r="AK73" s="540">
        <f>AK74+AK76+AK78</f>
        <v>0</v>
      </c>
      <c r="AL73" s="522"/>
      <c r="AN73" s="206"/>
    </row>
    <row r="74" spans="1:40" s="204" customFormat="1" ht="15.95" customHeight="1" x14ac:dyDescent="0.2">
      <c r="A74" s="672" t="s">
        <v>630</v>
      </c>
      <c r="B74" s="673"/>
      <c r="C74" s="673"/>
      <c r="D74" s="673"/>
      <c r="E74" s="673"/>
      <c r="F74" s="673"/>
      <c r="G74" s="673"/>
      <c r="H74" s="673"/>
      <c r="I74" s="673"/>
      <c r="J74" s="673"/>
      <c r="K74" s="673"/>
      <c r="L74" s="673"/>
      <c r="M74" s="673"/>
      <c r="N74" s="673"/>
      <c r="O74" s="673"/>
      <c r="P74" s="673"/>
      <c r="Q74" s="673"/>
      <c r="R74" s="673"/>
      <c r="S74" s="673"/>
      <c r="T74" s="673"/>
      <c r="U74" s="673"/>
      <c r="V74" s="673"/>
      <c r="W74" s="673"/>
      <c r="X74" s="673"/>
      <c r="Y74" s="673"/>
      <c r="Z74" s="673"/>
      <c r="AA74" s="673"/>
      <c r="AB74" s="673"/>
      <c r="AC74" s="673"/>
      <c r="AD74" s="673"/>
      <c r="AE74" s="673"/>
      <c r="AF74" s="673"/>
      <c r="AG74" s="673"/>
      <c r="AH74" s="673"/>
      <c r="AI74" s="510"/>
      <c r="AJ74" s="518"/>
      <c r="AK74" s="519">
        <f>IF(AI74&gt;="Yes",25,0)</f>
        <v>0</v>
      </c>
      <c r="AL74" s="520"/>
      <c r="AN74" s="206"/>
    </row>
    <row r="75" spans="1:40" s="204" customFormat="1" ht="15.95" customHeight="1" x14ac:dyDescent="0.2">
      <c r="A75" s="497" t="s">
        <v>173</v>
      </c>
      <c r="B75" s="498"/>
      <c r="C75" s="498"/>
      <c r="D75" s="499"/>
      <c r="E75" s="500" t="s">
        <v>633</v>
      </c>
      <c r="F75" s="501"/>
      <c r="G75" s="501"/>
      <c r="H75" s="501"/>
      <c r="I75" s="501"/>
      <c r="J75" s="501"/>
      <c r="K75" s="501"/>
      <c r="L75" s="502" t="s">
        <v>634</v>
      </c>
      <c r="M75" s="503"/>
      <c r="N75" s="503"/>
      <c r="O75" s="503"/>
      <c r="P75" s="503"/>
      <c r="Q75" s="503"/>
      <c r="R75" s="503"/>
      <c r="S75" s="503"/>
      <c r="T75" s="503"/>
      <c r="U75" s="503"/>
      <c r="V75" s="503"/>
      <c r="W75" s="503"/>
      <c r="X75" s="503"/>
      <c r="Y75" s="503"/>
      <c r="Z75" s="503"/>
      <c r="AA75" s="503"/>
      <c r="AB75" s="503"/>
      <c r="AC75" s="503"/>
      <c r="AD75" s="503"/>
      <c r="AE75" s="504"/>
      <c r="AF75" s="508" t="s">
        <v>174</v>
      </c>
      <c r="AG75" s="508"/>
      <c r="AH75" s="508"/>
      <c r="AI75" s="508"/>
      <c r="AJ75" s="509"/>
      <c r="AK75" s="510"/>
      <c r="AL75" s="511"/>
    </row>
    <row r="76" spans="1:40" s="204" customFormat="1" ht="23.45" customHeight="1" x14ac:dyDescent="0.2">
      <c r="A76" s="651" t="s">
        <v>631</v>
      </c>
      <c r="B76" s="652"/>
      <c r="C76" s="652"/>
      <c r="D76" s="652"/>
      <c r="E76" s="652"/>
      <c r="F76" s="652"/>
      <c r="G76" s="652"/>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2"/>
      <c r="AG76" s="652"/>
      <c r="AH76" s="652"/>
      <c r="AI76" s="510"/>
      <c r="AJ76" s="518"/>
      <c r="AK76" s="519">
        <f>IF(AI76&gt;="Yes",25,0)</f>
        <v>0</v>
      </c>
      <c r="AL76" s="520"/>
      <c r="AN76" s="206"/>
    </row>
    <row r="77" spans="1:40" s="204" customFormat="1" ht="15.95" customHeight="1" x14ac:dyDescent="0.2">
      <c r="A77" s="497" t="s">
        <v>173</v>
      </c>
      <c r="B77" s="498"/>
      <c r="C77" s="498"/>
      <c r="D77" s="499"/>
      <c r="E77" s="500" t="s">
        <v>635</v>
      </c>
      <c r="F77" s="501"/>
      <c r="G77" s="501"/>
      <c r="H77" s="501"/>
      <c r="I77" s="501"/>
      <c r="J77" s="501"/>
      <c r="K77" s="501"/>
      <c r="L77" s="502" t="s">
        <v>639</v>
      </c>
      <c r="M77" s="503"/>
      <c r="N77" s="503"/>
      <c r="O77" s="503"/>
      <c r="P77" s="503"/>
      <c r="Q77" s="503"/>
      <c r="R77" s="503"/>
      <c r="S77" s="503"/>
      <c r="T77" s="503"/>
      <c r="U77" s="503"/>
      <c r="V77" s="503"/>
      <c r="W77" s="503"/>
      <c r="X77" s="503"/>
      <c r="Y77" s="503"/>
      <c r="Z77" s="503"/>
      <c r="AA77" s="503"/>
      <c r="AB77" s="503"/>
      <c r="AC77" s="503"/>
      <c r="AD77" s="503"/>
      <c r="AE77" s="504"/>
      <c r="AF77" s="508" t="s">
        <v>174</v>
      </c>
      <c r="AG77" s="508"/>
      <c r="AH77" s="508"/>
      <c r="AI77" s="508"/>
      <c r="AJ77" s="509"/>
      <c r="AK77" s="525"/>
      <c r="AL77" s="526"/>
    </row>
    <row r="78" spans="1:40" s="204" customFormat="1" ht="23.45" customHeight="1" x14ac:dyDescent="0.2">
      <c r="A78" s="651" t="s">
        <v>636</v>
      </c>
      <c r="B78" s="652"/>
      <c r="C78" s="652"/>
      <c r="D78" s="652"/>
      <c r="E78" s="652"/>
      <c r="F78" s="652"/>
      <c r="G78" s="652"/>
      <c r="H78" s="652"/>
      <c r="I78" s="652"/>
      <c r="J78" s="652"/>
      <c r="K78" s="652"/>
      <c r="L78" s="652"/>
      <c r="M78" s="652"/>
      <c r="N78" s="652"/>
      <c r="O78" s="652"/>
      <c r="P78" s="652"/>
      <c r="Q78" s="652"/>
      <c r="R78" s="652"/>
      <c r="S78" s="652"/>
      <c r="T78" s="652"/>
      <c r="U78" s="652"/>
      <c r="V78" s="652"/>
      <c r="W78" s="652"/>
      <c r="X78" s="652"/>
      <c r="Y78" s="652"/>
      <c r="Z78" s="652"/>
      <c r="AA78" s="652"/>
      <c r="AB78" s="652"/>
      <c r="AC78" s="652"/>
      <c r="AD78" s="652"/>
      <c r="AE78" s="652"/>
      <c r="AF78" s="652"/>
      <c r="AG78" s="652"/>
      <c r="AH78" s="652"/>
      <c r="AI78" s="510"/>
      <c r="AJ78" s="518"/>
      <c r="AK78" s="519">
        <f>IF(AI78&gt;="Yes",25,0)</f>
        <v>0</v>
      </c>
      <c r="AL78" s="520"/>
      <c r="AN78" s="206"/>
    </row>
    <row r="79" spans="1:40" s="204" customFormat="1" ht="15.95" customHeight="1" x14ac:dyDescent="0.2">
      <c r="A79" s="497" t="s">
        <v>173</v>
      </c>
      <c r="B79" s="498"/>
      <c r="C79" s="498"/>
      <c r="D79" s="499"/>
      <c r="E79" s="500" t="s">
        <v>637</v>
      </c>
      <c r="F79" s="501"/>
      <c r="G79" s="501"/>
      <c r="H79" s="501"/>
      <c r="I79" s="501"/>
      <c r="J79" s="501"/>
      <c r="K79" s="501"/>
      <c r="L79" s="502" t="s">
        <v>638</v>
      </c>
      <c r="M79" s="503"/>
      <c r="N79" s="503"/>
      <c r="O79" s="503"/>
      <c r="P79" s="503"/>
      <c r="Q79" s="503"/>
      <c r="R79" s="503"/>
      <c r="S79" s="503"/>
      <c r="T79" s="503"/>
      <c r="U79" s="503"/>
      <c r="V79" s="503"/>
      <c r="W79" s="503"/>
      <c r="X79" s="503"/>
      <c r="Y79" s="503"/>
      <c r="Z79" s="503"/>
      <c r="AA79" s="503"/>
      <c r="AB79" s="503"/>
      <c r="AC79" s="503"/>
      <c r="AD79" s="503"/>
      <c r="AE79" s="504"/>
      <c r="AF79" s="508" t="s">
        <v>174</v>
      </c>
      <c r="AG79" s="508"/>
      <c r="AH79" s="508"/>
      <c r="AI79" s="508"/>
      <c r="AJ79" s="509"/>
      <c r="AK79" s="525"/>
      <c r="AL79" s="526"/>
    </row>
    <row r="80" spans="1:40" s="204" customFormat="1" ht="15.95" customHeight="1" x14ac:dyDescent="0.2">
      <c r="A80" s="494" t="s">
        <v>617</v>
      </c>
      <c r="B80" s="495"/>
      <c r="C80" s="495"/>
      <c r="D80" s="495"/>
      <c r="E80" s="495"/>
      <c r="F80" s="495"/>
      <c r="G80" s="495"/>
      <c r="H80" s="495"/>
      <c r="I80" s="495"/>
      <c r="J80" s="495"/>
      <c r="K80" s="495"/>
      <c r="L80" s="495"/>
      <c r="M80" s="495"/>
      <c r="N80" s="495"/>
      <c r="O80" s="495"/>
      <c r="P80" s="495"/>
      <c r="Q80" s="495"/>
      <c r="R80" s="495"/>
      <c r="S80" s="495"/>
      <c r="T80" s="495"/>
      <c r="U80" s="495"/>
      <c r="V80" s="495"/>
      <c r="W80" s="495"/>
      <c r="X80" s="495"/>
      <c r="Y80" s="495"/>
      <c r="Z80" s="495"/>
      <c r="AA80" s="495"/>
      <c r="AB80" s="495"/>
      <c r="AC80" s="495"/>
      <c r="AD80" s="495"/>
      <c r="AE80" s="495"/>
      <c r="AF80" s="495"/>
      <c r="AG80" s="495"/>
      <c r="AH80" s="495"/>
      <c r="AI80" s="495"/>
      <c r="AJ80" s="495"/>
      <c r="AK80" s="540">
        <f>AK81</f>
        <v>0</v>
      </c>
      <c r="AL80" s="522"/>
      <c r="AN80" s="206"/>
    </row>
    <row r="81" spans="1:40" s="204" customFormat="1" ht="23.45" customHeight="1" x14ac:dyDescent="0.2">
      <c r="A81" s="651" t="s">
        <v>642</v>
      </c>
      <c r="B81" s="652"/>
      <c r="C81" s="652"/>
      <c r="D81" s="652"/>
      <c r="E81" s="652"/>
      <c r="F81" s="652"/>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510"/>
      <c r="AJ81" s="518"/>
      <c r="AK81" s="519">
        <f>IF(AI81&gt;="Yes",50,0)</f>
        <v>0</v>
      </c>
      <c r="AL81" s="520"/>
      <c r="AN81" s="206"/>
    </row>
    <row r="82" spans="1:40" s="204" customFormat="1" ht="15.95" customHeight="1" x14ac:dyDescent="0.2">
      <c r="A82" s="497" t="s">
        <v>173</v>
      </c>
      <c r="B82" s="498"/>
      <c r="C82" s="498"/>
      <c r="D82" s="499"/>
      <c r="E82" s="500" t="s">
        <v>640</v>
      </c>
      <c r="F82" s="501"/>
      <c r="G82" s="501"/>
      <c r="H82" s="501"/>
      <c r="I82" s="501"/>
      <c r="J82" s="501"/>
      <c r="K82" s="501"/>
      <c r="L82" s="502" t="s">
        <v>613</v>
      </c>
      <c r="M82" s="503"/>
      <c r="N82" s="503"/>
      <c r="O82" s="503"/>
      <c r="P82" s="503"/>
      <c r="Q82" s="503"/>
      <c r="R82" s="503"/>
      <c r="S82" s="503"/>
      <c r="T82" s="503"/>
      <c r="U82" s="503"/>
      <c r="V82" s="503"/>
      <c r="W82" s="503"/>
      <c r="X82" s="503"/>
      <c r="Y82" s="503"/>
      <c r="Z82" s="503"/>
      <c r="AA82" s="503"/>
      <c r="AB82" s="503"/>
      <c r="AC82" s="503"/>
      <c r="AD82" s="503"/>
      <c r="AE82" s="504"/>
      <c r="AF82" s="508" t="s">
        <v>174</v>
      </c>
      <c r="AG82" s="508"/>
      <c r="AH82" s="508"/>
      <c r="AI82" s="508"/>
      <c r="AJ82" s="509"/>
      <c r="AK82" s="525"/>
      <c r="AL82" s="526"/>
    </row>
    <row r="83" spans="1:40" s="204" customFormat="1" ht="15.95" customHeight="1" x14ac:dyDescent="0.2">
      <c r="A83" s="494" t="s">
        <v>614</v>
      </c>
      <c r="B83" s="495"/>
      <c r="C83" s="495"/>
      <c r="D83" s="495"/>
      <c r="E83" s="495"/>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c r="AG83" s="495"/>
      <c r="AH83" s="495"/>
      <c r="AI83" s="495"/>
      <c r="AJ83" s="495"/>
      <c r="AK83" s="540">
        <f>AK84</f>
        <v>0</v>
      </c>
      <c r="AL83" s="522"/>
      <c r="AN83" s="206"/>
    </row>
    <row r="84" spans="1:40" s="204" customFormat="1" ht="23.45" customHeight="1" x14ac:dyDescent="0.2">
      <c r="A84" s="651" t="s">
        <v>643</v>
      </c>
      <c r="B84" s="652"/>
      <c r="C84" s="652"/>
      <c r="D84" s="652"/>
      <c r="E84" s="652"/>
      <c r="F84" s="652"/>
      <c r="G84" s="652"/>
      <c r="H84" s="652"/>
      <c r="I84" s="652"/>
      <c r="J84" s="652"/>
      <c r="K84" s="652"/>
      <c r="L84" s="652"/>
      <c r="M84" s="652"/>
      <c r="N84" s="652"/>
      <c r="O84" s="652"/>
      <c r="P84" s="652"/>
      <c r="Q84" s="652"/>
      <c r="R84" s="652"/>
      <c r="S84" s="652"/>
      <c r="T84" s="652"/>
      <c r="U84" s="652"/>
      <c r="V84" s="652"/>
      <c r="W84" s="652"/>
      <c r="X84" s="652"/>
      <c r="Y84" s="652"/>
      <c r="Z84" s="652"/>
      <c r="AA84" s="652"/>
      <c r="AB84" s="652"/>
      <c r="AC84" s="652"/>
      <c r="AD84" s="652"/>
      <c r="AE84" s="652"/>
      <c r="AF84" s="652"/>
      <c r="AG84" s="652"/>
      <c r="AH84" s="652"/>
      <c r="AI84" s="510"/>
      <c r="AJ84" s="518"/>
      <c r="AK84" s="519">
        <f>IF(AI84&gt;="Yes",50,0)</f>
        <v>0</v>
      </c>
      <c r="AL84" s="520"/>
      <c r="AN84" s="206"/>
    </row>
    <row r="85" spans="1:40" s="204" customFormat="1" ht="15.95" customHeight="1" thickBot="1" x14ac:dyDescent="0.25">
      <c r="A85" s="653" t="s">
        <v>173</v>
      </c>
      <c r="B85" s="654"/>
      <c r="C85" s="654"/>
      <c r="D85" s="655"/>
      <c r="E85" s="656" t="s">
        <v>641</v>
      </c>
      <c r="F85" s="657"/>
      <c r="G85" s="657"/>
      <c r="H85" s="657"/>
      <c r="I85" s="657"/>
      <c r="J85" s="657"/>
      <c r="K85" s="657"/>
      <c r="L85" s="658" t="s">
        <v>616</v>
      </c>
      <c r="M85" s="659"/>
      <c r="N85" s="659"/>
      <c r="O85" s="659"/>
      <c r="P85" s="659"/>
      <c r="Q85" s="659"/>
      <c r="R85" s="659"/>
      <c r="S85" s="659"/>
      <c r="T85" s="659"/>
      <c r="U85" s="659"/>
      <c r="V85" s="659"/>
      <c r="W85" s="659"/>
      <c r="X85" s="659"/>
      <c r="Y85" s="659"/>
      <c r="Z85" s="659"/>
      <c r="AA85" s="659"/>
      <c r="AB85" s="659"/>
      <c r="AC85" s="659"/>
      <c r="AD85" s="659"/>
      <c r="AE85" s="660"/>
      <c r="AF85" s="661" t="s">
        <v>174</v>
      </c>
      <c r="AG85" s="661"/>
      <c r="AH85" s="661"/>
      <c r="AI85" s="661"/>
      <c r="AJ85" s="662"/>
      <c r="AK85" s="663"/>
      <c r="AL85" s="664"/>
    </row>
    <row r="86" spans="1:40" s="203" customFormat="1" ht="18.75" customHeight="1" x14ac:dyDescent="0.2">
      <c r="A86" s="543" t="s">
        <v>376</v>
      </c>
      <c r="B86" s="544"/>
      <c r="C86" s="544"/>
      <c r="D86" s="544"/>
      <c r="E86" s="544"/>
      <c r="F86" s="544"/>
      <c r="G86" s="544"/>
      <c r="H86" s="544"/>
      <c r="I86" s="544"/>
      <c r="J86" s="544"/>
      <c r="K86" s="544"/>
      <c r="L86" s="544"/>
      <c r="M86" s="544"/>
      <c r="N86" s="544"/>
      <c r="O86" s="544"/>
      <c r="P86" s="544"/>
      <c r="Q86" s="544"/>
      <c r="R86" s="544"/>
      <c r="S86" s="544"/>
      <c r="T86" s="544"/>
      <c r="U86" s="544"/>
      <c r="V86" s="544"/>
      <c r="W86" s="544"/>
      <c r="X86" s="544"/>
      <c r="Y86" s="544"/>
      <c r="Z86" s="544"/>
      <c r="AA86" s="544"/>
      <c r="AB86" s="544"/>
      <c r="AC86" s="544"/>
      <c r="AD86" s="544"/>
      <c r="AE86" s="544"/>
      <c r="AF86" s="544"/>
      <c r="AG86" s="544"/>
      <c r="AH86" s="544"/>
      <c r="AI86" s="544"/>
      <c r="AJ86" s="544"/>
      <c r="AK86" s="544"/>
      <c r="AL86" s="545"/>
    </row>
    <row r="87" spans="1:40" s="203" customFormat="1" ht="15.95" customHeight="1" x14ac:dyDescent="0.2">
      <c r="A87" s="546" t="s">
        <v>175</v>
      </c>
      <c r="B87" s="547"/>
      <c r="C87" s="547"/>
      <c r="D87" s="547"/>
      <c r="E87" s="547"/>
      <c r="F87" s="547"/>
      <c r="G87" s="547"/>
      <c r="H87" s="547"/>
      <c r="I87" s="547"/>
      <c r="J87" s="547"/>
      <c r="K87" s="547"/>
      <c r="L87" s="547"/>
      <c r="M87" s="547"/>
      <c r="N87" s="547"/>
      <c r="O87" s="547"/>
      <c r="P87" s="547"/>
      <c r="Q87" s="547"/>
      <c r="R87" s="547"/>
      <c r="S87" s="547"/>
      <c r="T87" s="547"/>
      <c r="U87" s="547"/>
      <c r="V87" s="547"/>
      <c r="W87" s="547"/>
      <c r="X87" s="547"/>
      <c r="Y87" s="547"/>
      <c r="Z87" s="547"/>
      <c r="AA87" s="547"/>
      <c r="AB87" s="547"/>
      <c r="AC87" s="547"/>
      <c r="AD87" s="547"/>
      <c r="AE87" s="547"/>
      <c r="AF87" s="547"/>
      <c r="AG87" s="547"/>
      <c r="AH87" s="547"/>
      <c r="AI87" s="547"/>
      <c r="AJ87" s="547"/>
      <c r="AK87" s="547"/>
      <c r="AL87" s="548"/>
    </row>
    <row r="88" spans="1:40" s="204" customFormat="1" ht="15.95" customHeight="1" x14ac:dyDescent="0.2">
      <c r="A88" s="429" t="s">
        <v>288</v>
      </c>
      <c r="B88" s="430"/>
      <c r="C88" s="430"/>
      <c r="D88" s="430"/>
      <c r="E88" s="430"/>
      <c r="F88" s="430"/>
      <c r="G88" s="430"/>
      <c r="H88" s="430"/>
      <c r="I88" s="430"/>
      <c r="J88" s="430"/>
      <c r="K88" s="430"/>
      <c r="L88" s="430"/>
      <c r="M88" s="430"/>
      <c r="N88" s="430"/>
      <c r="O88" s="430"/>
      <c r="P88" s="430"/>
      <c r="Q88" s="430"/>
      <c r="R88" s="430"/>
      <c r="S88" s="430"/>
      <c r="T88" s="430"/>
      <c r="U88" s="430"/>
      <c r="V88" s="430"/>
      <c r="W88" s="430"/>
      <c r="X88" s="430"/>
      <c r="Y88" s="430"/>
      <c r="Z88" s="430"/>
      <c r="AA88" s="430"/>
      <c r="AB88" s="430"/>
      <c r="AC88" s="430"/>
      <c r="AD88" s="430"/>
      <c r="AE88" s="430"/>
      <c r="AF88" s="430"/>
      <c r="AG88" s="430"/>
      <c r="AH88" s="430"/>
      <c r="AI88" s="430"/>
      <c r="AJ88" s="431"/>
      <c r="AK88" s="521">
        <f>IF(AND(AK90="Yes",AK92="Yes",AK94="Yes"),25,0)</f>
        <v>0</v>
      </c>
      <c r="AL88" s="522"/>
    </row>
    <row r="89" spans="1:40" s="204" customFormat="1" ht="26.25" customHeight="1" x14ac:dyDescent="0.2">
      <c r="A89" s="494" t="s">
        <v>316</v>
      </c>
      <c r="B89" s="495"/>
      <c r="C89" s="495"/>
      <c r="D89" s="495"/>
      <c r="E89" s="495"/>
      <c r="F89" s="495"/>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c r="AG89" s="495"/>
      <c r="AH89" s="495"/>
      <c r="AI89" s="495"/>
      <c r="AJ89" s="495"/>
      <c r="AK89" s="495"/>
      <c r="AL89" s="496"/>
      <c r="AN89" s="206"/>
    </row>
    <row r="90" spans="1:40" s="204" customFormat="1" ht="15.95" customHeight="1" x14ac:dyDescent="0.2">
      <c r="A90" s="497" t="s">
        <v>173</v>
      </c>
      <c r="B90" s="498"/>
      <c r="C90" s="498"/>
      <c r="D90" s="499"/>
      <c r="E90" s="500" t="s">
        <v>528</v>
      </c>
      <c r="F90" s="501"/>
      <c r="G90" s="501"/>
      <c r="H90" s="501"/>
      <c r="I90" s="501"/>
      <c r="J90" s="501"/>
      <c r="K90" s="501"/>
      <c r="L90" s="502"/>
      <c r="M90" s="503"/>
      <c r="N90" s="503"/>
      <c r="O90" s="503"/>
      <c r="P90" s="503"/>
      <c r="Q90" s="503"/>
      <c r="R90" s="503"/>
      <c r="S90" s="503"/>
      <c r="T90" s="503"/>
      <c r="U90" s="503"/>
      <c r="V90" s="503"/>
      <c r="W90" s="503"/>
      <c r="X90" s="503"/>
      <c r="Y90" s="503"/>
      <c r="Z90" s="503"/>
      <c r="AA90" s="503"/>
      <c r="AB90" s="503"/>
      <c r="AC90" s="503"/>
      <c r="AD90" s="503"/>
      <c r="AE90" s="504"/>
      <c r="AF90" s="508" t="s">
        <v>174</v>
      </c>
      <c r="AG90" s="508"/>
      <c r="AH90" s="508"/>
      <c r="AI90" s="508"/>
      <c r="AJ90" s="509"/>
      <c r="AK90" s="510"/>
      <c r="AL90" s="511"/>
      <c r="AN90" s="206"/>
    </row>
    <row r="91" spans="1:40" s="204" customFormat="1" ht="63" customHeight="1" x14ac:dyDescent="0.2">
      <c r="A91" s="494" t="s">
        <v>691</v>
      </c>
      <c r="B91" s="495"/>
      <c r="C91" s="495"/>
      <c r="D91" s="495"/>
      <c r="E91" s="495"/>
      <c r="F91" s="495"/>
      <c r="G91" s="495"/>
      <c r="H91" s="495"/>
      <c r="I91" s="495"/>
      <c r="J91" s="495"/>
      <c r="K91" s="495"/>
      <c r="L91" s="495"/>
      <c r="M91" s="495"/>
      <c r="N91" s="495"/>
      <c r="O91" s="495"/>
      <c r="P91" s="495"/>
      <c r="Q91" s="495"/>
      <c r="R91" s="495"/>
      <c r="S91" s="495"/>
      <c r="T91" s="495"/>
      <c r="U91" s="495"/>
      <c r="V91" s="495"/>
      <c r="W91" s="495"/>
      <c r="X91" s="495"/>
      <c r="Y91" s="495"/>
      <c r="Z91" s="495"/>
      <c r="AA91" s="495"/>
      <c r="AB91" s="495"/>
      <c r="AC91" s="495"/>
      <c r="AD91" s="495"/>
      <c r="AE91" s="495"/>
      <c r="AF91" s="495"/>
      <c r="AG91" s="495"/>
      <c r="AH91" s="495"/>
      <c r="AI91" s="495"/>
      <c r="AJ91" s="495"/>
      <c r="AK91" s="495"/>
      <c r="AL91" s="496"/>
      <c r="AN91" s="206"/>
    </row>
    <row r="92" spans="1:40" s="204" customFormat="1" ht="15.95" customHeight="1" x14ac:dyDescent="0.2">
      <c r="A92" s="497" t="s">
        <v>173</v>
      </c>
      <c r="B92" s="498"/>
      <c r="C92" s="498"/>
      <c r="D92" s="499"/>
      <c r="E92" s="500" t="s">
        <v>529</v>
      </c>
      <c r="F92" s="501"/>
      <c r="G92" s="501"/>
      <c r="H92" s="501"/>
      <c r="I92" s="501"/>
      <c r="J92" s="501"/>
      <c r="K92" s="501"/>
      <c r="L92" s="502"/>
      <c r="M92" s="503"/>
      <c r="N92" s="503"/>
      <c r="O92" s="503"/>
      <c r="P92" s="503"/>
      <c r="Q92" s="503"/>
      <c r="R92" s="503"/>
      <c r="S92" s="503"/>
      <c r="T92" s="503"/>
      <c r="U92" s="503"/>
      <c r="V92" s="503"/>
      <c r="W92" s="503"/>
      <c r="X92" s="503"/>
      <c r="Y92" s="503"/>
      <c r="Z92" s="503"/>
      <c r="AA92" s="503"/>
      <c r="AB92" s="503"/>
      <c r="AC92" s="503"/>
      <c r="AD92" s="503"/>
      <c r="AE92" s="504"/>
      <c r="AF92" s="508" t="s">
        <v>174</v>
      </c>
      <c r="AG92" s="508"/>
      <c r="AH92" s="508"/>
      <c r="AI92" s="508"/>
      <c r="AJ92" s="509"/>
      <c r="AK92" s="510"/>
      <c r="AL92" s="511"/>
      <c r="AN92" s="206"/>
    </row>
    <row r="93" spans="1:40" s="204" customFormat="1" ht="15.95" customHeight="1" x14ac:dyDescent="0.2">
      <c r="A93" s="494" t="s">
        <v>291</v>
      </c>
      <c r="B93" s="495"/>
      <c r="C93" s="495"/>
      <c r="D93" s="495"/>
      <c r="E93" s="495"/>
      <c r="F93" s="495"/>
      <c r="G93" s="495"/>
      <c r="H93" s="495"/>
      <c r="I93" s="495"/>
      <c r="J93" s="495"/>
      <c r="K93" s="495"/>
      <c r="L93" s="495"/>
      <c r="M93" s="495"/>
      <c r="N93" s="495"/>
      <c r="O93" s="495"/>
      <c r="P93" s="495"/>
      <c r="Q93" s="495"/>
      <c r="R93" s="495"/>
      <c r="S93" s="495"/>
      <c r="T93" s="495"/>
      <c r="U93" s="495"/>
      <c r="V93" s="495"/>
      <c r="W93" s="495"/>
      <c r="X93" s="495"/>
      <c r="Y93" s="495"/>
      <c r="Z93" s="495"/>
      <c r="AA93" s="495"/>
      <c r="AB93" s="495"/>
      <c r="AC93" s="495"/>
      <c r="AD93" s="495"/>
      <c r="AE93" s="495"/>
      <c r="AF93" s="495"/>
      <c r="AG93" s="495"/>
      <c r="AH93" s="495"/>
      <c r="AI93" s="495"/>
      <c r="AJ93" s="495"/>
      <c r="AK93" s="495"/>
      <c r="AL93" s="496"/>
      <c r="AN93" s="206"/>
    </row>
    <row r="94" spans="1:40" s="204" customFormat="1" ht="15.95" customHeight="1" x14ac:dyDescent="0.2">
      <c r="A94" s="497" t="s">
        <v>173</v>
      </c>
      <c r="B94" s="498"/>
      <c r="C94" s="498"/>
      <c r="D94" s="499"/>
      <c r="E94" s="500" t="s">
        <v>530</v>
      </c>
      <c r="F94" s="501"/>
      <c r="G94" s="501"/>
      <c r="H94" s="501"/>
      <c r="I94" s="501"/>
      <c r="J94" s="501"/>
      <c r="K94" s="501"/>
      <c r="L94" s="502"/>
      <c r="M94" s="503"/>
      <c r="N94" s="503"/>
      <c r="O94" s="503"/>
      <c r="P94" s="503"/>
      <c r="Q94" s="503"/>
      <c r="R94" s="503"/>
      <c r="S94" s="503"/>
      <c r="T94" s="503"/>
      <c r="U94" s="503"/>
      <c r="V94" s="503"/>
      <c r="W94" s="503"/>
      <c r="X94" s="503"/>
      <c r="Y94" s="503"/>
      <c r="Z94" s="503"/>
      <c r="AA94" s="503"/>
      <c r="AB94" s="503"/>
      <c r="AC94" s="503"/>
      <c r="AD94" s="503"/>
      <c r="AE94" s="504"/>
      <c r="AF94" s="508" t="s">
        <v>174</v>
      </c>
      <c r="AG94" s="508"/>
      <c r="AH94" s="508"/>
      <c r="AI94" s="508"/>
      <c r="AJ94" s="509"/>
      <c r="AK94" s="510"/>
      <c r="AL94" s="511"/>
    </row>
    <row r="95" spans="1:40" s="204" customFormat="1" ht="26.25" customHeight="1" x14ac:dyDescent="0.2">
      <c r="A95" s="429" t="s">
        <v>218</v>
      </c>
      <c r="B95" s="430"/>
      <c r="C95" s="430"/>
      <c r="D95" s="430"/>
      <c r="E95" s="430"/>
      <c r="F95" s="430"/>
      <c r="G95" s="430"/>
      <c r="H95" s="557"/>
      <c r="I95" s="558"/>
      <c r="J95" s="558"/>
      <c r="K95" s="558"/>
      <c r="L95" s="558"/>
      <c r="M95" s="558"/>
      <c r="N95" s="558"/>
      <c r="O95" s="558"/>
      <c r="P95" s="558"/>
      <c r="Q95" s="558"/>
      <c r="R95" s="558"/>
      <c r="S95" s="558"/>
      <c r="T95" s="558"/>
      <c r="U95" s="558"/>
      <c r="V95" s="558"/>
      <c r="W95" s="558"/>
      <c r="X95" s="558"/>
      <c r="Y95" s="558"/>
      <c r="Z95" s="558"/>
      <c r="AA95" s="558"/>
      <c r="AB95" s="558"/>
      <c r="AC95" s="558"/>
      <c r="AD95" s="558"/>
      <c r="AE95" s="558"/>
      <c r="AF95" s="558"/>
      <c r="AG95" s="558"/>
      <c r="AH95" s="558"/>
      <c r="AI95" s="558"/>
      <c r="AJ95" s="678"/>
      <c r="AK95" s="521">
        <f>IF(H95=AN33,75,IF(H95=AN34,50,IF(H95=AN35,25,0)))</f>
        <v>0</v>
      </c>
      <c r="AL95" s="522"/>
      <c r="AN95" s="206"/>
    </row>
    <row r="96" spans="1:40" s="204" customFormat="1" ht="65.099999999999994" customHeight="1" x14ac:dyDescent="0.2">
      <c r="A96" s="497" t="s">
        <v>173</v>
      </c>
      <c r="B96" s="498"/>
      <c r="C96" s="498"/>
      <c r="D96" s="499"/>
      <c r="E96" s="500" t="s">
        <v>531</v>
      </c>
      <c r="F96" s="501"/>
      <c r="G96" s="501"/>
      <c r="H96" s="501"/>
      <c r="I96" s="501"/>
      <c r="J96" s="501"/>
      <c r="K96" s="501"/>
      <c r="L96" s="502" t="s">
        <v>294</v>
      </c>
      <c r="M96" s="503"/>
      <c r="N96" s="503"/>
      <c r="O96" s="503"/>
      <c r="P96" s="503"/>
      <c r="Q96" s="503"/>
      <c r="R96" s="503"/>
      <c r="S96" s="503"/>
      <c r="T96" s="503"/>
      <c r="U96" s="503"/>
      <c r="V96" s="503"/>
      <c r="W96" s="503"/>
      <c r="X96" s="503"/>
      <c r="Y96" s="503"/>
      <c r="Z96" s="503"/>
      <c r="AA96" s="503"/>
      <c r="AB96" s="503"/>
      <c r="AC96" s="503"/>
      <c r="AD96" s="503"/>
      <c r="AE96" s="504"/>
      <c r="AF96" s="508" t="s">
        <v>174</v>
      </c>
      <c r="AG96" s="508"/>
      <c r="AH96" s="508"/>
      <c r="AI96" s="508"/>
      <c r="AJ96" s="509"/>
      <c r="AK96" s="510"/>
      <c r="AL96" s="511"/>
      <c r="AN96" s="207"/>
    </row>
    <row r="97" spans="1:40" s="204" customFormat="1" ht="15.95" customHeight="1" x14ac:dyDescent="0.2">
      <c r="A97" s="429" t="s">
        <v>356</v>
      </c>
      <c r="B97" s="430"/>
      <c r="C97" s="430"/>
      <c r="D97" s="430"/>
      <c r="E97" s="430"/>
      <c r="F97" s="430"/>
      <c r="G97" s="430"/>
      <c r="H97" s="430"/>
      <c r="I97" s="430"/>
      <c r="J97" s="430"/>
      <c r="K97" s="430"/>
      <c r="L97" s="430"/>
      <c r="M97" s="430"/>
      <c r="N97" s="430"/>
      <c r="O97" s="430"/>
      <c r="P97" s="430"/>
      <c r="Q97" s="430"/>
      <c r="R97" s="430"/>
      <c r="S97" s="430"/>
      <c r="T97" s="430"/>
      <c r="U97" s="430"/>
      <c r="V97" s="430"/>
      <c r="W97" s="430"/>
      <c r="X97" s="430"/>
      <c r="Y97" s="430"/>
      <c r="Z97" s="430"/>
      <c r="AA97" s="430"/>
      <c r="AB97" s="430"/>
      <c r="AC97" s="430"/>
      <c r="AD97" s="430"/>
      <c r="AE97" s="430"/>
      <c r="AF97" s="430"/>
      <c r="AG97" s="430"/>
      <c r="AH97" s="430"/>
      <c r="AI97" s="430"/>
      <c r="AJ97" s="431"/>
      <c r="AK97" s="521">
        <f>AK98+AK100+AK102</f>
        <v>0</v>
      </c>
      <c r="AL97" s="522"/>
      <c r="AN97" s="208"/>
    </row>
    <row r="98" spans="1:40" s="204" customFormat="1" ht="15.95" customHeight="1" x14ac:dyDescent="0.2">
      <c r="A98" s="494" t="s">
        <v>353</v>
      </c>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510"/>
      <c r="AJ98" s="518"/>
      <c r="AK98" s="519">
        <f>IF(AI98&gt;="Yes",75,0)</f>
        <v>0</v>
      </c>
      <c r="AL98" s="520"/>
      <c r="AN98" s="206"/>
    </row>
    <row r="99" spans="1:40" s="204" customFormat="1" ht="15.95" customHeight="1" x14ac:dyDescent="0.2">
      <c r="A99" s="497" t="s">
        <v>173</v>
      </c>
      <c r="B99" s="498"/>
      <c r="C99" s="498"/>
      <c r="D99" s="499"/>
      <c r="E99" s="500" t="s">
        <v>563</v>
      </c>
      <c r="F99" s="501"/>
      <c r="G99" s="501"/>
      <c r="H99" s="501"/>
      <c r="I99" s="501"/>
      <c r="J99" s="501"/>
      <c r="K99" s="501"/>
      <c r="L99" s="502"/>
      <c r="M99" s="503"/>
      <c r="N99" s="503"/>
      <c r="O99" s="503"/>
      <c r="P99" s="503"/>
      <c r="Q99" s="503"/>
      <c r="R99" s="503"/>
      <c r="S99" s="503"/>
      <c r="T99" s="503"/>
      <c r="U99" s="503"/>
      <c r="V99" s="503"/>
      <c r="W99" s="503"/>
      <c r="X99" s="503"/>
      <c r="Y99" s="503"/>
      <c r="Z99" s="503"/>
      <c r="AA99" s="503"/>
      <c r="AB99" s="503"/>
      <c r="AC99" s="503"/>
      <c r="AD99" s="503"/>
      <c r="AE99" s="504"/>
      <c r="AF99" s="508" t="s">
        <v>174</v>
      </c>
      <c r="AG99" s="508"/>
      <c r="AH99" s="508"/>
      <c r="AI99" s="508"/>
      <c r="AJ99" s="509"/>
      <c r="AK99" s="510"/>
      <c r="AL99" s="511"/>
      <c r="AN99" s="206"/>
    </row>
    <row r="100" spans="1:40" s="204" customFormat="1" ht="26.25" customHeight="1" x14ac:dyDescent="0.2">
      <c r="A100" s="494" t="s">
        <v>354</v>
      </c>
      <c r="B100" s="495"/>
      <c r="C100" s="495"/>
      <c r="D100" s="495"/>
      <c r="E100" s="495"/>
      <c r="F100" s="495"/>
      <c r="G100" s="495"/>
      <c r="H100" s="495"/>
      <c r="I100" s="495"/>
      <c r="J100" s="495"/>
      <c r="K100" s="495"/>
      <c r="L100" s="495"/>
      <c r="M100" s="495"/>
      <c r="N100" s="495"/>
      <c r="O100" s="495"/>
      <c r="P100" s="495"/>
      <c r="Q100" s="495"/>
      <c r="R100" s="495"/>
      <c r="S100" s="495"/>
      <c r="T100" s="495"/>
      <c r="U100" s="495"/>
      <c r="V100" s="495"/>
      <c r="W100" s="495"/>
      <c r="X100" s="495"/>
      <c r="Y100" s="495"/>
      <c r="Z100" s="495"/>
      <c r="AA100" s="495"/>
      <c r="AB100" s="495"/>
      <c r="AC100" s="495"/>
      <c r="AD100" s="495"/>
      <c r="AE100" s="495"/>
      <c r="AF100" s="495"/>
      <c r="AG100" s="495"/>
      <c r="AH100" s="495"/>
      <c r="AI100" s="510"/>
      <c r="AJ100" s="518"/>
      <c r="AK100" s="519">
        <f>IF(AI100&gt;="Yes",75,0)</f>
        <v>0</v>
      </c>
      <c r="AL100" s="520"/>
      <c r="AN100" s="206"/>
    </row>
    <row r="101" spans="1:40" s="204" customFormat="1" ht="15.95" customHeight="1" x14ac:dyDescent="0.2">
      <c r="A101" s="497" t="s">
        <v>173</v>
      </c>
      <c r="B101" s="498"/>
      <c r="C101" s="498"/>
      <c r="D101" s="499"/>
      <c r="E101" s="500" t="s">
        <v>532</v>
      </c>
      <c r="F101" s="501"/>
      <c r="G101" s="501"/>
      <c r="H101" s="501"/>
      <c r="I101" s="501"/>
      <c r="J101" s="501"/>
      <c r="K101" s="501"/>
      <c r="L101" s="502"/>
      <c r="M101" s="503"/>
      <c r="N101" s="503"/>
      <c r="O101" s="503"/>
      <c r="P101" s="503"/>
      <c r="Q101" s="503"/>
      <c r="R101" s="503"/>
      <c r="S101" s="503"/>
      <c r="T101" s="503"/>
      <c r="U101" s="503"/>
      <c r="V101" s="503"/>
      <c r="W101" s="503"/>
      <c r="X101" s="503"/>
      <c r="Y101" s="503"/>
      <c r="Z101" s="503"/>
      <c r="AA101" s="503"/>
      <c r="AB101" s="503"/>
      <c r="AC101" s="503"/>
      <c r="AD101" s="503"/>
      <c r="AE101" s="504"/>
      <c r="AF101" s="508" t="s">
        <v>174</v>
      </c>
      <c r="AG101" s="508"/>
      <c r="AH101" s="508"/>
      <c r="AI101" s="508"/>
      <c r="AJ101" s="509"/>
      <c r="AK101" s="510"/>
      <c r="AL101" s="511"/>
      <c r="AN101" s="206"/>
    </row>
    <row r="102" spans="1:40" s="204" customFormat="1" ht="15.95" customHeight="1" x14ac:dyDescent="0.2">
      <c r="A102" s="494" t="s">
        <v>355</v>
      </c>
      <c r="B102" s="495"/>
      <c r="C102" s="495"/>
      <c r="D102" s="495"/>
      <c r="E102" s="495"/>
      <c r="F102" s="495"/>
      <c r="G102" s="495"/>
      <c r="H102" s="495"/>
      <c r="I102" s="495"/>
      <c r="J102" s="495"/>
      <c r="K102" s="495"/>
      <c r="L102" s="495"/>
      <c r="M102" s="495"/>
      <c r="N102" s="495"/>
      <c r="O102" s="495"/>
      <c r="P102" s="495"/>
      <c r="Q102" s="495"/>
      <c r="R102" s="495"/>
      <c r="S102" s="495"/>
      <c r="T102" s="495"/>
      <c r="U102" s="495"/>
      <c r="V102" s="495"/>
      <c r="W102" s="495"/>
      <c r="X102" s="495"/>
      <c r="Y102" s="495"/>
      <c r="Z102" s="495"/>
      <c r="AA102" s="495"/>
      <c r="AB102" s="495"/>
      <c r="AC102" s="495"/>
      <c r="AD102" s="495"/>
      <c r="AE102" s="495"/>
      <c r="AF102" s="495"/>
      <c r="AG102" s="495"/>
      <c r="AH102" s="596"/>
      <c r="AI102" s="510"/>
      <c r="AJ102" s="518"/>
      <c r="AK102" s="519">
        <f>IF(AI102&gt;="Yes",50,0)</f>
        <v>0</v>
      </c>
      <c r="AL102" s="520"/>
      <c r="AN102" s="206"/>
    </row>
    <row r="103" spans="1:40" s="204" customFormat="1" ht="15.95" customHeight="1" thickBot="1" x14ac:dyDescent="0.25">
      <c r="A103" s="497" t="s">
        <v>173</v>
      </c>
      <c r="B103" s="498"/>
      <c r="C103" s="498"/>
      <c r="D103" s="499"/>
      <c r="E103" s="500" t="s">
        <v>533</v>
      </c>
      <c r="F103" s="501"/>
      <c r="G103" s="501"/>
      <c r="H103" s="501"/>
      <c r="I103" s="501"/>
      <c r="J103" s="501"/>
      <c r="K103" s="501"/>
      <c r="L103" s="502"/>
      <c r="M103" s="503"/>
      <c r="N103" s="503"/>
      <c r="O103" s="503"/>
      <c r="P103" s="503"/>
      <c r="Q103" s="503"/>
      <c r="R103" s="503"/>
      <c r="S103" s="503"/>
      <c r="T103" s="503"/>
      <c r="U103" s="503"/>
      <c r="V103" s="503"/>
      <c r="W103" s="503"/>
      <c r="X103" s="503"/>
      <c r="Y103" s="503"/>
      <c r="Z103" s="503"/>
      <c r="AA103" s="503"/>
      <c r="AB103" s="503"/>
      <c r="AC103" s="503"/>
      <c r="AD103" s="503"/>
      <c r="AE103" s="504"/>
      <c r="AF103" s="508" t="s">
        <v>174</v>
      </c>
      <c r="AG103" s="508"/>
      <c r="AH103" s="508"/>
      <c r="AI103" s="508"/>
      <c r="AJ103" s="509"/>
      <c r="AK103" s="510"/>
      <c r="AL103" s="511"/>
    </row>
    <row r="104" spans="1:40" s="205" customFormat="1" ht="15.95" customHeight="1" thickBot="1" x14ac:dyDescent="0.25">
      <c r="A104" s="512" t="s">
        <v>178</v>
      </c>
      <c r="B104" s="513"/>
      <c r="C104" s="513"/>
      <c r="D104" s="513"/>
      <c r="E104" s="513"/>
      <c r="F104" s="513"/>
      <c r="G104" s="513"/>
      <c r="H104" s="513"/>
      <c r="I104" s="513"/>
      <c r="J104" s="513"/>
      <c r="K104" s="513"/>
      <c r="L104" s="513"/>
      <c r="M104" s="513"/>
      <c r="N104" s="513"/>
      <c r="O104" s="513"/>
      <c r="P104" s="513"/>
      <c r="Q104" s="513"/>
      <c r="R104" s="513"/>
      <c r="S104" s="513"/>
      <c r="T104" s="513"/>
      <c r="U104" s="513"/>
      <c r="V104" s="513"/>
      <c r="W104" s="513"/>
      <c r="X104" s="513"/>
      <c r="Y104" s="513"/>
      <c r="Z104" s="513"/>
      <c r="AA104" s="513"/>
      <c r="AB104" s="513"/>
      <c r="AC104" s="513"/>
      <c r="AD104" s="513"/>
      <c r="AE104" s="513"/>
      <c r="AF104" s="513"/>
      <c r="AG104" s="513"/>
      <c r="AH104" s="513"/>
      <c r="AI104" s="513"/>
      <c r="AJ104" s="513"/>
      <c r="AK104" s="492">
        <f>AK88+AK95+AK97</f>
        <v>0</v>
      </c>
      <c r="AL104" s="493"/>
    </row>
    <row r="105" spans="1:40" s="203" customFormat="1" ht="18.75" customHeight="1" x14ac:dyDescent="0.2">
      <c r="A105" s="543" t="s">
        <v>377</v>
      </c>
      <c r="B105" s="544"/>
      <c r="C105" s="544"/>
      <c r="D105" s="544"/>
      <c r="E105" s="544"/>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544"/>
      <c r="AK105" s="544"/>
      <c r="AL105" s="545"/>
      <c r="AN105" s="206"/>
    </row>
    <row r="106" spans="1:40" s="204" customFormat="1" ht="15.95" customHeight="1" x14ac:dyDescent="0.2">
      <c r="A106" s="429" t="s">
        <v>217</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1"/>
      <c r="AK106" s="521">
        <v>60</v>
      </c>
      <c r="AL106" s="522"/>
      <c r="AN106" s="206"/>
    </row>
    <row r="107" spans="1:40" s="204" customFormat="1" ht="15.95" customHeight="1" x14ac:dyDescent="0.2">
      <c r="A107" s="429" t="s">
        <v>300</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1"/>
      <c r="AK107" s="521">
        <f>IF(AND(AK109="Yes",AK111="Yes",AK113="Yes"),40,0)</f>
        <v>0</v>
      </c>
      <c r="AL107" s="522"/>
      <c r="AN107" s="206"/>
    </row>
    <row r="108" spans="1:40" s="204" customFormat="1" ht="15.95" customHeight="1" x14ac:dyDescent="0.2">
      <c r="A108" s="494" t="s">
        <v>361</v>
      </c>
      <c r="B108" s="495"/>
      <c r="C108" s="495"/>
      <c r="D108" s="495"/>
      <c r="E108" s="495"/>
      <c r="F108" s="495"/>
      <c r="G108" s="495"/>
      <c r="H108" s="495"/>
      <c r="I108" s="495"/>
      <c r="J108" s="495"/>
      <c r="K108" s="495"/>
      <c r="L108" s="495"/>
      <c r="M108" s="495"/>
      <c r="N108" s="495"/>
      <c r="O108" s="495"/>
      <c r="P108" s="495"/>
      <c r="Q108" s="495"/>
      <c r="R108" s="495"/>
      <c r="S108" s="495"/>
      <c r="T108" s="495"/>
      <c r="U108" s="495"/>
      <c r="V108" s="495"/>
      <c r="W108" s="495"/>
      <c r="X108" s="495"/>
      <c r="Y108" s="495"/>
      <c r="Z108" s="495"/>
      <c r="AA108" s="495"/>
      <c r="AB108" s="495"/>
      <c r="AC108" s="495"/>
      <c r="AD108" s="495"/>
      <c r="AE108" s="495"/>
      <c r="AF108" s="495"/>
      <c r="AG108" s="495"/>
      <c r="AH108" s="495"/>
      <c r="AI108" s="495"/>
      <c r="AJ108" s="495"/>
      <c r="AK108" s="495"/>
      <c r="AL108" s="496"/>
      <c r="AN108" s="206"/>
    </row>
    <row r="109" spans="1:40" s="204" customFormat="1" ht="15.95" customHeight="1" x14ac:dyDescent="0.2">
      <c r="A109" s="497" t="s">
        <v>173</v>
      </c>
      <c r="B109" s="498"/>
      <c r="C109" s="498"/>
      <c r="D109" s="499"/>
      <c r="E109" s="505" t="s">
        <v>534</v>
      </c>
      <c r="F109" s="506"/>
      <c r="G109" s="506"/>
      <c r="H109" s="506"/>
      <c r="I109" s="506"/>
      <c r="J109" s="506"/>
      <c r="K109" s="506"/>
      <c r="L109" s="506"/>
      <c r="M109" s="506"/>
      <c r="N109" s="506"/>
      <c r="O109" s="506"/>
      <c r="P109" s="506"/>
      <c r="Q109" s="506"/>
      <c r="R109" s="506"/>
      <c r="S109" s="506"/>
      <c r="T109" s="506"/>
      <c r="U109" s="506"/>
      <c r="V109" s="506"/>
      <c r="W109" s="506"/>
      <c r="X109" s="506"/>
      <c r="Y109" s="506"/>
      <c r="Z109" s="506"/>
      <c r="AA109" s="506"/>
      <c r="AB109" s="506"/>
      <c r="AC109" s="506"/>
      <c r="AD109" s="506"/>
      <c r="AE109" s="507"/>
      <c r="AF109" s="508" t="s">
        <v>174</v>
      </c>
      <c r="AG109" s="508"/>
      <c r="AH109" s="508"/>
      <c r="AI109" s="508"/>
      <c r="AJ109" s="509"/>
      <c r="AK109" s="510"/>
      <c r="AL109" s="511"/>
      <c r="AN109" s="206"/>
    </row>
    <row r="110" spans="1:40" s="204" customFormat="1" ht="15.95" customHeight="1" x14ac:dyDescent="0.2">
      <c r="A110" s="494" t="s">
        <v>296</v>
      </c>
      <c r="B110" s="495"/>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6"/>
      <c r="AN110" s="206"/>
    </row>
    <row r="111" spans="1:40" s="204" customFormat="1" ht="15.95" customHeight="1" x14ac:dyDescent="0.2">
      <c r="A111" s="497" t="s">
        <v>173</v>
      </c>
      <c r="B111" s="498"/>
      <c r="C111" s="498"/>
      <c r="D111" s="499"/>
      <c r="E111" s="500" t="s">
        <v>535</v>
      </c>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14"/>
      <c r="AF111" s="508" t="s">
        <v>174</v>
      </c>
      <c r="AG111" s="508"/>
      <c r="AH111" s="508"/>
      <c r="AI111" s="508"/>
      <c r="AJ111" s="509"/>
      <c r="AK111" s="510"/>
      <c r="AL111" s="511"/>
    </row>
    <row r="112" spans="1:40" s="204" customFormat="1" ht="15.95" customHeight="1" x14ac:dyDescent="0.2">
      <c r="A112" s="494" t="s">
        <v>297</v>
      </c>
      <c r="B112" s="495"/>
      <c r="C112" s="495"/>
      <c r="D112" s="495"/>
      <c r="E112" s="495"/>
      <c r="F112" s="495"/>
      <c r="G112" s="495"/>
      <c r="H112" s="495"/>
      <c r="I112" s="495"/>
      <c r="J112" s="495"/>
      <c r="K112" s="495"/>
      <c r="L112" s="495"/>
      <c r="M112" s="495"/>
      <c r="N112" s="495"/>
      <c r="O112" s="495"/>
      <c r="P112" s="495"/>
      <c r="Q112" s="495"/>
      <c r="R112" s="495"/>
      <c r="S112" s="495"/>
      <c r="T112" s="495"/>
      <c r="U112" s="495"/>
      <c r="V112" s="495"/>
      <c r="W112" s="495"/>
      <c r="X112" s="495"/>
      <c r="Y112" s="495"/>
      <c r="Z112" s="495"/>
      <c r="AA112" s="495"/>
      <c r="AB112" s="495"/>
      <c r="AC112" s="495"/>
      <c r="AD112" s="495"/>
      <c r="AE112" s="495"/>
      <c r="AF112" s="495"/>
      <c r="AG112" s="495"/>
      <c r="AH112" s="495"/>
      <c r="AI112" s="495"/>
      <c r="AJ112" s="495"/>
      <c r="AK112" s="495"/>
      <c r="AL112" s="496"/>
      <c r="AN112" s="206"/>
    </row>
    <row r="113" spans="1:40" s="204" customFormat="1" ht="26.25" customHeight="1" x14ac:dyDescent="0.2">
      <c r="A113" s="497" t="s">
        <v>173</v>
      </c>
      <c r="B113" s="498"/>
      <c r="C113" s="498"/>
      <c r="D113" s="499"/>
      <c r="E113" s="500" t="s">
        <v>536</v>
      </c>
      <c r="F113" s="501"/>
      <c r="G113" s="501"/>
      <c r="H113" s="501"/>
      <c r="I113" s="501"/>
      <c r="J113" s="501"/>
      <c r="K113" s="501"/>
      <c r="L113" s="502"/>
      <c r="M113" s="503"/>
      <c r="N113" s="503"/>
      <c r="O113" s="503"/>
      <c r="P113" s="503"/>
      <c r="Q113" s="503"/>
      <c r="R113" s="503"/>
      <c r="S113" s="503"/>
      <c r="T113" s="503"/>
      <c r="U113" s="503"/>
      <c r="V113" s="503"/>
      <c r="W113" s="503"/>
      <c r="X113" s="503"/>
      <c r="Y113" s="503"/>
      <c r="Z113" s="503"/>
      <c r="AA113" s="503"/>
      <c r="AB113" s="503"/>
      <c r="AC113" s="503"/>
      <c r="AD113" s="503"/>
      <c r="AE113" s="504"/>
      <c r="AF113" s="508" t="s">
        <v>174</v>
      </c>
      <c r="AG113" s="508"/>
      <c r="AH113" s="508"/>
      <c r="AI113" s="508"/>
      <c r="AJ113" s="509"/>
      <c r="AK113" s="510"/>
      <c r="AL113" s="511"/>
      <c r="AN113" s="206"/>
    </row>
    <row r="114" spans="1:40" s="204" customFormat="1" ht="26.25" customHeight="1" x14ac:dyDescent="0.2">
      <c r="A114" s="535" t="s">
        <v>705</v>
      </c>
      <c r="B114" s="536"/>
      <c r="C114" s="536"/>
      <c r="D114" s="536"/>
      <c r="E114" s="536"/>
      <c r="F114" s="536"/>
      <c r="G114" s="536"/>
      <c r="H114" s="536"/>
      <c r="I114" s="536"/>
      <c r="J114" s="536"/>
      <c r="K114" s="536"/>
      <c r="L114" s="536"/>
      <c r="M114" s="536"/>
      <c r="N114" s="536"/>
      <c r="O114" s="536"/>
      <c r="P114" s="536"/>
      <c r="Q114" s="536"/>
      <c r="R114" s="536"/>
      <c r="S114" s="536"/>
      <c r="T114" s="536"/>
      <c r="U114" s="536"/>
      <c r="V114" s="536"/>
      <c r="W114" s="536"/>
      <c r="X114" s="536"/>
      <c r="Y114" s="536"/>
      <c r="Z114" s="536"/>
      <c r="AA114" s="536"/>
      <c r="AB114" s="536"/>
      <c r="AC114" s="536"/>
      <c r="AD114" s="536"/>
      <c r="AE114" s="536"/>
      <c r="AF114" s="536"/>
      <c r="AG114" s="536"/>
      <c r="AH114" s="536"/>
      <c r="AI114" s="537"/>
      <c r="AJ114" s="538"/>
      <c r="AK114" s="521">
        <f>IF(AI114&gt;="Yes",30,0)</f>
        <v>0</v>
      </c>
      <c r="AL114" s="522"/>
      <c r="AN114" s="202"/>
    </row>
    <row r="115" spans="1:40" s="204" customFormat="1" ht="15.95" customHeight="1" x14ac:dyDescent="0.2">
      <c r="A115" s="429" t="s">
        <v>215</v>
      </c>
      <c r="B115" s="430"/>
      <c r="C115" s="430"/>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540">
        <f>AK116+AK118+AK120</f>
        <v>0</v>
      </c>
      <c r="AL115" s="522"/>
      <c r="AN115" s="202"/>
    </row>
    <row r="116" spans="1:40" s="204" customFormat="1" ht="15.95" customHeight="1" x14ac:dyDescent="0.2">
      <c r="A116" s="494" t="s">
        <v>357</v>
      </c>
      <c r="B116" s="539"/>
      <c r="C116" s="539"/>
      <c r="D116" s="539"/>
      <c r="E116" s="539"/>
      <c r="F116" s="539"/>
      <c r="G116" s="539"/>
      <c r="H116" s="539"/>
      <c r="I116" s="539"/>
      <c r="J116" s="539"/>
      <c r="K116" s="539"/>
      <c r="L116" s="539"/>
      <c r="M116" s="539"/>
      <c r="N116" s="539"/>
      <c r="O116" s="539"/>
      <c r="P116" s="539"/>
      <c r="Q116" s="539"/>
      <c r="R116" s="539"/>
      <c r="S116" s="539"/>
      <c r="T116" s="539"/>
      <c r="U116" s="539"/>
      <c r="V116" s="539"/>
      <c r="W116" s="539"/>
      <c r="X116" s="539"/>
      <c r="Y116" s="539"/>
      <c r="Z116" s="539"/>
      <c r="AA116" s="539"/>
      <c r="AB116" s="539"/>
      <c r="AC116" s="539"/>
      <c r="AD116" s="539"/>
      <c r="AE116" s="539"/>
      <c r="AF116" s="539"/>
      <c r="AG116" s="539"/>
      <c r="AH116" s="539"/>
      <c r="AI116" s="510"/>
      <c r="AJ116" s="518"/>
      <c r="AK116" s="540">
        <f>IF(AI116&gt;="Yes",20,0)</f>
        <v>0</v>
      </c>
      <c r="AL116" s="522"/>
      <c r="AN116" s="202"/>
    </row>
    <row r="117" spans="1:40" s="204" customFormat="1" ht="15.95" customHeight="1" x14ac:dyDescent="0.2">
      <c r="A117" s="497" t="s">
        <v>173</v>
      </c>
      <c r="B117" s="498"/>
      <c r="C117" s="498"/>
      <c r="D117" s="499"/>
      <c r="E117" s="500" t="s">
        <v>537</v>
      </c>
      <c r="F117" s="501"/>
      <c r="G117" s="501"/>
      <c r="H117" s="501"/>
      <c r="I117" s="501"/>
      <c r="J117" s="501"/>
      <c r="K117" s="501"/>
      <c r="L117" s="502"/>
      <c r="M117" s="503"/>
      <c r="N117" s="503"/>
      <c r="O117" s="503"/>
      <c r="P117" s="503"/>
      <c r="Q117" s="503"/>
      <c r="R117" s="503"/>
      <c r="S117" s="503"/>
      <c r="T117" s="503"/>
      <c r="U117" s="503"/>
      <c r="V117" s="503"/>
      <c r="W117" s="503"/>
      <c r="X117" s="503"/>
      <c r="Y117" s="503"/>
      <c r="Z117" s="503"/>
      <c r="AA117" s="503"/>
      <c r="AB117" s="503"/>
      <c r="AC117" s="503"/>
      <c r="AD117" s="503"/>
      <c r="AE117" s="504"/>
      <c r="AF117" s="508" t="s">
        <v>174</v>
      </c>
      <c r="AG117" s="508"/>
      <c r="AH117" s="508"/>
      <c r="AI117" s="508"/>
      <c r="AJ117" s="509"/>
      <c r="AK117" s="510"/>
      <c r="AL117" s="511"/>
      <c r="AN117" s="202"/>
    </row>
    <row r="118" spans="1:40" s="204" customFormat="1" ht="15.95" customHeight="1" x14ac:dyDescent="0.2">
      <c r="A118" s="494" t="s">
        <v>358</v>
      </c>
      <c r="B118" s="539"/>
      <c r="C118" s="539"/>
      <c r="D118" s="539"/>
      <c r="E118" s="539"/>
      <c r="F118" s="539"/>
      <c r="G118" s="539"/>
      <c r="H118" s="539"/>
      <c r="I118" s="539"/>
      <c r="J118" s="539"/>
      <c r="K118" s="539"/>
      <c r="L118" s="539"/>
      <c r="M118" s="539"/>
      <c r="N118" s="539"/>
      <c r="O118" s="539"/>
      <c r="P118" s="539"/>
      <c r="Q118" s="539"/>
      <c r="R118" s="539"/>
      <c r="S118" s="539"/>
      <c r="T118" s="539"/>
      <c r="U118" s="539"/>
      <c r="V118" s="539"/>
      <c r="W118" s="539"/>
      <c r="X118" s="539"/>
      <c r="Y118" s="539"/>
      <c r="Z118" s="539"/>
      <c r="AA118" s="539"/>
      <c r="AB118" s="539"/>
      <c r="AC118" s="539"/>
      <c r="AD118" s="539"/>
      <c r="AE118" s="539"/>
      <c r="AF118" s="539"/>
      <c r="AG118" s="539"/>
      <c r="AH118" s="539"/>
      <c r="AI118" s="510"/>
      <c r="AJ118" s="518"/>
      <c r="AK118" s="540">
        <f>IF(AI118&gt;="Yes",20,0)</f>
        <v>0</v>
      </c>
      <c r="AL118" s="522"/>
      <c r="AN118" s="202"/>
    </row>
    <row r="119" spans="1:40" s="204" customFormat="1" ht="15.95" customHeight="1" x14ac:dyDescent="0.2">
      <c r="A119" s="497" t="s">
        <v>173</v>
      </c>
      <c r="B119" s="498"/>
      <c r="C119" s="498"/>
      <c r="D119" s="499"/>
      <c r="E119" s="500" t="s">
        <v>538</v>
      </c>
      <c r="F119" s="501"/>
      <c r="G119" s="501"/>
      <c r="H119" s="501"/>
      <c r="I119" s="501"/>
      <c r="J119" s="501"/>
      <c r="K119" s="501"/>
      <c r="L119" s="502"/>
      <c r="M119" s="503"/>
      <c r="N119" s="503"/>
      <c r="O119" s="503"/>
      <c r="P119" s="503"/>
      <c r="Q119" s="503"/>
      <c r="R119" s="503"/>
      <c r="S119" s="503"/>
      <c r="T119" s="503"/>
      <c r="U119" s="503"/>
      <c r="V119" s="503"/>
      <c r="W119" s="503"/>
      <c r="X119" s="503"/>
      <c r="Y119" s="503"/>
      <c r="Z119" s="503"/>
      <c r="AA119" s="503"/>
      <c r="AB119" s="503"/>
      <c r="AC119" s="503"/>
      <c r="AD119" s="503"/>
      <c r="AE119" s="504"/>
      <c r="AF119" s="508" t="s">
        <v>174</v>
      </c>
      <c r="AG119" s="508"/>
      <c r="AH119" s="508"/>
      <c r="AI119" s="508"/>
      <c r="AJ119" s="509"/>
      <c r="AK119" s="510"/>
      <c r="AL119" s="511"/>
      <c r="AN119" s="202"/>
    </row>
    <row r="120" spans="1:40" s="204" customFormat="1" ht="15.95" customHeight="1" x14ac:dyDescent="0.2">
      <c r="A120" s="494" t="s">
        <v>359</v>
      </c>
      <c r="B120" s="539"/>
      <c r="C120" s="539"/>
      <c r="D120" s="539"/>
      <c r="E120" s="539"/>
      <c r="F120" s="539"/>
      <c r="G120" s="539"/>
      <c r="H120" s="539"/>
      <c r="I120" s="539"/>
      <c r="J120" s="539"/>
      <c r="K120" s="539"/>
      <c r="L120" s="539"/>
      <c r="M120" s="539"/>
      <c r="N120" s="539"/>
      <c r="O120" s="539"/>
      <c r="P120" s="539"/>
      <c r="Q120" s="539"/>
      <c r="R120" s="539"/>
      <c r="S120" s="539"/>
      <c r="T120" s="539"/>
      <c r="U120" s="539"/>
      <c r="V120" s="539"/>
      <c r="W120" s="539"/>
      <c r="X120" s="539"/>
      <c r="Y120" s="539"/>
      <c r="Z120" s="539"/>
      <c r="AA120" s="539"/>
      <c r="AB120" s="539"/>
      <c r="AC120" s="539"/>
      <c r="AD120" s="539"/>
      <c r="AE120" s="539"/>
      <c r="AF120" s="539"/>
      <c r="AG120" s="539"/>
      <c r="AH120" s="539"/>
      <c r="AI120" s="510"/>
      <c r="AJ120" s="518"/>
      <c r="AK120" s="540">
        <f>IF(AI120&gt;="Yes",30,0)</f>
        <v>0</v>
      </c>
      <c r="AL120" s="522"/>
      <c r="AN120" s="202"/>
    </row>
    <row r="121" spans="1:40" s="204" customFormat="1" ht="15.95" customHeight="1" thickBot="1" x14ac:dyDescent="0.25">
      <c r="A121" s="497" t="s">
        <v>173</v>
      </c>
      <c r="B121" s="498"/>
      <c r="C121" s="498"/>
      <c r="D121" s="499"/>
      <c r="E121" s="500" t="s">
        <v>539</v>
      </c>
      <c r="F121" s="501"/>
      <c r="G121" s="501"/>
      <c r="H121" s="501"/>
      <c r="I121" s="501"/>
      <c r="J121" s="501"/>
      <c r="K121" s="501"/>
      <c r="L121" s="502"/>
      <c r="M121" s="503"/>
      <c r="N121" s="503"/>
      <c r="O121" s="503"/>
      <c r="P121" s="503"/>
      <c r="Q121" s="503"/>
      <c r="R121" s="503"/>
      <c r="S121" s="503"/>
      <c r="T121" s="503"/>
      <c r="U121" s="503"/>
      <c r="V121" s="503"/>
      <c r="W121" s="503"/>
      <c r="X121" s="503"/>
      <c r="Y121" s="503"/>
      <c r="Z121" s="503"/>
      <c r="AA121" s="503"/>
      <c r="AB121" s="503"/>
      <c r="AC121" s="503"/>
      <c r="AD121" s="503"/>
      <c r="AE121" s="504"/>
      <c r="AF121" s="508" t="s">
        <v>174</v>
      </c>
      <c r="AG121" s="508"/>
      <c r="AH121" s="508"/>
      <c r="AI121" s="508"/>
      <c r="AJ121" s="509"/>
      <c r="AK121" s="525"/>
      <c r="AL121" s="526"/>
      <c r="AN121" s="202"/>
    </row>
    <row r="122" spans="1:40" s="205" customFormat="1" ht="15.95" customHeight="1" thickBot="1" x14ac:dyDescent="0.25">
      <c r="A122" s="512" t="s">
        <v>426</v>
      </c>
      <c r="B122" s="513"/>
      <c r="C122" s="513"/>
      <c r="D122" s="513"/>
      <c r="E122" s="513"/>
      <c r="F122" s="513"/>
      <c r="G122" s="513"/>
      <c r="H122" s="513"/>
      <c r="I122" s="513"/>
      <c r="J122" s="513"/>
      <c r="K122" s="513"/>
      <c r="L122" s="513"/>
      <c r="M122" s="513"/>
      <c r="N122" s="513"/>
      <c r="O122" s="513"/>
      <c r="P122" s="513"/>
      <c r="Q122" s="513"/>
      <c r="R122" s="513"/>
      <c r="S122" s="513"/>
      <c r="T122" s="513"/>
      <c r="U122" s="513"/>
      <c r="V122" s="513"/>
      <c r="W122" s="513"/>
      <c r="X122" s="513"/>
      <c r="Y122" s="513"/>
      <c r="Z122" s="513"/>
      <c r="AA122" s="513"/>
      <c r="AB122" s="513"/>
      <c r="AC122" s="513"/>
      <c r="AD122" s="513"/>
      <c r="AE122" s="513"/>
      <c r="AF122" s="513"/>
      <c r="AG122" s="513"/>
      <c r="AH122" s="513"/>
      <c r="AI122" s="513"/>
      <c r="AJ122" s="513"/>
      <c r="AK122" s="492">
        <f>AK106+AK107+AK114+AK115</f>
        <v>60</v>
      </c>
      <c r="AL122" s="493"/>
      <c r="AN122" s="202"/>
    </row>
    <row r="123" spans="1:40" s="203" customFormat="1" ht="18.75" customHeight="1" thickBot="1" x14ac:dyDescent="0.25">
      <c r="A123" s="560" t="s">
        <v>432</v>
      </c>
      <c r="B123" s="561"/>
      <c r="C123" s="561"/>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2"/>
      <c r="AD123" s="563" t="s">
        <v>425</v>
      </c>
      <c r="AE123" s="563"/>
      <c r="AF123" s="563"/>
      <c r="AG123" s="563"/>
      <c r="AH123" s="563"/>
      <c r="AI123" s="563"/>
      <c r="AJ123" s="564"/>
      <c r="AK123" s="492">
        <f>'CDBG State Objectives'!$AK$3</f>
        <v>0</v>
      </c>
      <c r="AL123" s="493"/>
      <c r="AN123" s="202"/>
    </row>
    <row r="124" spans="1:40" ht="15" thickBot="1" x14ac:dyDescent="0.25">
      <c r="AN124" s="203"/>
    </row>
    <row r="125" spans="1:40" ht="33" customHeight="1" thickBot="1" x14ac:dyDescent="0.25">
      <c r="A125" s="682" t="s">
        <v>565</v>
      </c>
      <c r="B125" s="683"/>
      <c r="C125" s="683"/>
      <c r="D125" s="683"/>
      <c r="E125" s="683"/>
      <c r="F125" s="683"/>
      <c r="G125" s="683"/>
      <c r="H125" s="683"/>
      <c r="I125" s="683"/>
      <c r="J125" s="683"/>
      <c r="K125" s="683"/>
      <c r="L125" s="683"/>
      <c r="M125" s="683"/>
      <c r="N125" s="683"/>
      <c r="O125" s="683"/>
      <c r="P125" s="683"/>
      <c r="Q125" s="683"/>
      <c r="R125" s="683"/>
      <c r="S125" s="683"/>
      <c r="T125" s="683"/>
      <c r="U125" s="683"/>
      <c r="V125" s="683"/>
      <c r="W125" s="683"/>
      <c r="X125" s="684"/>
      <c r="Y125" s="555" t="s">
        <v>704</v>
      </c>
      <c r="Z125" s="555"/>
      <c r="AA125" s="555"/>
      <c r="AB125" s="555"/>
      <c r="AC125" s="555"/>
      <c r="AD125" s="555"/>
      <c r="AE125" s="555"/>
      <c r="AF125" s="555"/>
      <c r="AG125" s="555"/>
      <c r="AH125" s="555"/>
      <c r="AI125" s="555"/>
      <c r="AJ125" s="556"/>
      <c r="AK125" s="463">
        <f>AK127+AK164+AK182+AK183</f>
        <v>60</v>
      </c>
      <c r="AL125" s="464"/>
      <c r="AN125" s="203"/>
    </row>
    <row r="126" spans="1:40" s="203" customFormat="1" ht="18.75" customHeight="1" thickBot="1" x14ac:dyDescent="0.25">
      <c r="A126" s="665" t="s">
        <v>594</v>
      </c>
      <c r="B126" s="666"/>
      <c r="C126" s="666"/>
      <c r="D126" s="666"/>
      <c r="E126" s="666"/>
      <c r="F126" s="666"/>
      <c r="G126" s="666"/>
      <c r="H126" s="666"/>
      <c r="I126" s="666"/>
      <c r="J126" s="666"/>
      <c r="K126" s="666"/>
      <c r="L126" s="666"/>
      <c r="M126" s="666"/>
      <c r="N126" s="666"/>
      <c r="O126" s="666"/>
      <c r="P126" s="666"/>
      <c r="Q126" s="666"/>
      <c r="R126" s="666"/>
      <c r="S126" s="666"/>
      <c r="T126" s="666"/>
      <c r="U126" s="666"/>
      <c r="V126" s="666"/>
      <c r="W126" s="666"/>
      <c r="X126" s="666"/>
      <c r="Y126" s="666"/>
      <c r="Z126" s="666"/>
      <c r="AA126" s="666"/>
      <c r="AB126" s="666"/>
      <c r="AC126" s="666"/>
      <c r="AD126" s="666"/>
      <c r="AE126" s="666"/>
      <c r="AF126" s="666"/>
      <c r="AG126" s="666"/>
      <c r="AH126" s="666"/>
      <c r="AI126" s="666"/>
      <c r="AJ126" s="666"/>
      <c r="AK126" s="666"/>
      <c r="AL126" s="667"/>
      <c r="AN126" s="206"/>
    </row>
    <row r="127" spans="1:40" s="204" customFormat="1" ht="15.95" customHeight="1" thickBot="1" x14ac:dyDescent="0.25">
      <c r="A127" s="423" t="s">
        <v>644</v>
      </c>
      <c r="B127" s="424"/>
      <c r="C127" s="424"/>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668">
        <f>AK128+AK135+AK140+AK143</f>
        <v>0</v>
      </c>
      <c r="AL127" s="669"/>
    </row>
    <row r="128" spans="1:40" s="204" customFormat="1" ht="15.95" customHeight="1" x14ac:dyDescent="0.2">
      <c r="A128" s="494" t="s">
        <v>595</v>
      </c>
      <c r="B128" s="495"/>
      <c r="C128" s="495"/>
      <c r="D128" s="495"/>
      <c r="E128" s="495"/>
      <c r="F128" s="495"/>
      <c r="G128" s="495"/>
      <c r="H128" s="495"/>
      <c r="I128" s="495"/>
      <c r="J128" s="495"/>
      <c r="K128" s="495"/>
      <c r="L128" s="495"/>
      <c r="M128" s="495"/>
      <c r="N128" s="495"/>
      <c r="O128" s="495"/>
      <c r="P128" s="495"/>
      <c r="Q128" s="495"/>
      <c r="R128" s="495"/>
      <c r="S128" s="495"/>
      <c r="T128" s="495"/>
      <c r="U128" s="495"/>
      <c r="V128" s="495"/>
      <c r="W128" s="495"/>
      <c r="X128" s="495"/>
      <c r="Y128" s="495"/>
      <c r="Z128" s="495"/>
      <c r="AA128" s="495"/>
      <c r="AB128" s="495"/>
      <c r="AC128" s="495"/>
      <c r="AD128" s="495"/>
      <c r="AE128" s="495"/>
      <c r="AF128" s="495"/>
      <c r="AG128" s="495"/>
      <c r="AH128" s="495"/>
      <c r="AI128" s="495"/>
      <c r="AJ128" s="495"/>
      <c r="AK128" s="670">
        <f>AK129+AK131+AK133</f>
        <v>0</v>
      </c>
      <c r="AL128" s="671"/>
      <c r="AN128" s="206"/>
    </row>
    <row r="129" spans="1:40" s="204" customFormat="1" ht="15.95" customHeight="1" x14ac:dyDescent="0.2">
      <c r="A129" s="674" t="s">
        <v>598</v>
      </c>
      <c r="B129" s="675"/>
      <c r="C129" s="675"/>
      <c r="D129" s="675"/>
      <c r="E129" s="675"/>
      <c r="F129" s="675"/>
      <c r="G129" s="675"/>
      <c r="H129" s="675"/>
      <c r="I129" s="675"/>
      <c r="J129" s="675"/>
      <c r="K129" s="675"/>
      <c r="L129" s="675"/>
      <c r="M129" s="675"/>
      <c r="N129" s="675"/>
      <c r="O129" s="675"/>
      <c r="P129" s="675"/>
      <c r="Q129" s="675"/>
      <c r="R129" s="675"/>
      <c r="S129" s="675"/>
      <c r="T129" s="675"/>
      <c r="U129" s="675"/>
      <c r="V129" s="675"/>
      <c r="W129" s="675"/>
      <c r="X129" s="675"/>
      <c r="Y129" s="675"/>
      <c r="Z129" s="675"/>
      <c r="AA129" s="675"/>
      <c r="AB129" s="675"/>
      <c r="AC129" s="675"/>
      <c r="AD129" s="675"/>
      <c r="AE129" s="675"/>
      <c r="AF129" s="675"/>
      <c r="AG129" s="675"/>
      <c r="AH129" s="675"/>
      <c r="AI129" s="510"/>
      <c r="AJ129" s="518"/>
      <c r="AK129" s="676">
        <f>IF(AI129&gt;="Yes",25,0)</f>
        <v>0</v>
      </c>
      <c r="AL129" s="677"/>
      <c r="AN129" s="206"/>
    </row>
    <row r="130" spans="1:40" s="204" customFormat="1" ht="15.95" customHeight="1" x14ac:dyDescent="0.2">
      <c r="A130" s="497" t="s">
        <v>173</v>
      </c>
      <c r="B130" s="498"/>
      <c r="C130" s="498"/>
      <c r="D130" s="499"/>
      <c r="E130" s="500" t="s">
        <v>645</v>
      </c>
      <c r="F130" s="501"/>
      <c r="G130" s="501"/>
      <c r="H130" s="501"/>
      <c r="I130" s="501"/>
      <c r="J130" s="501"/>
      <c r="K130" s="501"/>
      <c r="L130" s="502" t="s">
        <v>597</v>
      </c>
      <c r="M130" s="503"/>
      <c r="N130" s="503"/>
      <c r="O130" s="503"/>
      <c r="P130" s="503"/>
      <c r="Q130" s="503"/>
      <c r="R130" s="503"/>
      <c r="S130" s="503"/>
      <c r="T130" s="503"/>
      <c r="U130" s="503"/>
      <c r="V130" s="503"/>
      <c r="W130" s="503"/>
      <c r="X130" s="503"/>
      <c r="Y130" s="503"/>
      <c r="Z130" s="503"/>
      <c r="AA130" s="503"/>
      <c r="AB130" s="503"/>
      <c r="AC130" s="503"/>
      <c r="AD130" s="503"/>
      <c r="AE130" s="504"/>
      <c r="AF130" s="508" t="s">
        <v>174</v>
      </c>
      <c r="AG130" s="508"/>
      <c r="AH130" s="508"/>
      <c r="AI130" s="508"/>
      <c r="AJ130" s="509"/>
      <c r="AK130" s="510"/>
      <c r="AL130" s="511"/>
      <c r="AN130" s="206"/>
    </row>
    <row r="131" spans="1:40" s="204" customFormat="1" ht="15.95" customHeight="1" x14ac:dyDescent="0.2">
      <c r="A131" s="672" t="s">
        <v>599</v>
      </c>
      <c r="B131" s="673"/>
      <c r="C131" s="673"/>
      <c r="D131" s="673"/>
      <c r="E131" s="673"/>
      <c r="F131" s="673"/>
      <c r="G131" s="673"/>
      <c r="H131" s="673"/>
      <c r="I131" s="673"/>
      <c r="J131" s="673"/>
      <c r="K131" s="673"/>
      <c r="L131" s="673"/>
      <c r="M131" s="673"/>
      <c r="N131" s="673"/>
      <c r="O131" s="673"/>
      <c r="P131" s="673"/>
      <c r="Q131" s="673"/>
      <c r="R131" s="673"/>
      <c r="S131" s="673"/>
      <c r="T131" s="673"/>
      <c r="U131" s="673"/>
      <c r="V131" s="673"/>
      <c r="W131" s="673"/>
      <c r="X131" s="673"/>
      <c r="Y131" s="673"/>
      <c r="Z131" s="673"/>
      <c r="AA131" s="673"/>
      <c r="AB131" s="673"/>
      <c r="AC131" s="673"/>
      <c r="AD131" s="673"/>
      <c r="AE131" s="673"/>
      <c r="AF131" s="673"/>
      <c r="AG131" s="673"/>
      <c r="AH131" s="673"/>
      <c r="AI131" s="510"/>
      <c r="AJ131" s="518"/>
      <c r="AK131" s="519">
        <f>IF(AI131&gt;="Yes",25,0)</f>
        <v>0</v>
      </c>
      <c r="AL131" s="520"/>
      <c r="AN131" s="206"/>
    </row>
    <row r="132" spans="1:40" s="204" customFormat="1" ht="15.95" customHeight="1" x14ac:dyDescent="0.2">
      <c r="A132" s="497" t="s">
        <v>173</v>
      </c>
      <c r="B132" s="498"/>
      <c r="C132" s="498"/>
      <c r="D132" s="499"/>
      <c r="E132" s="500" t="s">
        <v>646</v>
      </c>
      <c r="F132" s="501"/>
      <c r="G132" s="501"/>
      <c r="H132" s="501"/>
      <c r="I132" s="501"/>
      <c r="J132" s="501"/>
      <c r="K132" s="501"/>
      <c r="L132" s="502" t="s">
        <v>601</v>
      </c>
      <c r="M132" s="503"/>
      <c r="N132" s="503"/>
      <c r="O132" s="503"/>
      <c r="P132" s="503"/>
      <c r="Q132" s="503"/>
      <c r="R132" s="503"/>
      <c r="S132" s="503"/>
      <c r="T132" s="503"/>
      <c r="U132" s="503"/>
      <c r="V132" s="503"/>
      <c r="W132" s="503"/>
      <c r="X132" s="503"/>
      <c r="Y132" s="503"/>
      <c r="Z132" s="503"/>
      <c r="AA132" s="503"/>
      <c r="AB132" s="503"/>
      <c r="AC132" s="503"/>
      <c r="AD132" s="503"/>
      <c r="AE132" s="504"/>
      <c r="AF132" s="508" t="s">
        <v>174</v>
      </c>
      <c r="AG132" s="508"/>
      <c r="AH132" s="508"/>
      <c r="AI132" s="508"/>
      <c r="AJ132" s="509"/>
      <c r="AK132" s="510"/>
      <c r="AL132" s="511"/>
    </row>
    <row r="133" spans="1:40" s="204" customFormat="1" ht="15.95" customHeight="1" x14ac:dyDescent="0.2">
      <c r="A133" s="672" t="s">
        <v>602</v>
      </c>
      <c r="B133" s="673"/>
      <c r="C133" s="673"/>
      <c r="D133" s="673"/>
      <c r="E133" s="673"/>
      <c r="F133" s="673"/>
      <c r="G133" s="673"/>
      <c r="H133" s="673"/>
      <c r="I133" s="673"/>
      <c r="J133" s="673"/>
      <c r="K133" s="673"/>
      <c r="L133" s="673"/>
      <c r="M133" s="673"/>
      <c r="N133" s="673"/>
      <c r="O133" s="673"/>
      <c r="P133" s="673"/>
      <c r="Q133" s="673"/>
      <c r="R133" s="673"/>
      <c r="S133" s="673"/>
      <c r="T133" s="673"/>
      <c r="U133" s="673"/>
      <c r="V133" s="673"/>
      <c r="W133" s="673"/>
      <c r="X133" s="673"/>
      <c r="Y133" s="673"/>
      <c r="Z133" s="673"/>
      <c r="AA133" s="673"/>
      <c r="AB133" s="673"/>
      <c r="AC133" s="673"/>
      <c r="AD133" s="673"/>
      <c r="AE133" s="673"/>
      <c r="AF133" s="673"/>
      <c r="AG133" s="673"/>
      <c r="AH133" s="673"/>
      <c r="AI133" s="510"/>
      <c r="AJ133" s="518"/>
      <c r="AK133" s="519">
        <f>IF(AI133&gt;="Yes",25,0)</f>
        <v>0</v>
      </c>
      <c r="AL133" s="520"/>
      <c r="AN133" s="206"/>
    </row>
    <row r="134" spans="1:40" s="204" customFormat="1" ht="15.95" customHeight="1" x14ac:dyDescent="0.2">
      <c r="A134" s="497" t="s">
        <v>173</v>
      </c>
      <c r="B134" s="498"/>
      <c r="C134" s="498"/>
      <c r="D134" s="499"/>
      <c r="E134" s="500" t="s">
        <v>647</v>
      </c>
      <c r="F134" s="501"/>
      <c r="G134" s="501"/>
      <c r="H134" s="501"/>
      <c r="I134" s="501"/>
      <c r="J134" s="501"/>
      <c r="K134" s="501"/>
      <c r="L134" s="502" t="s">
        <v>604</v>
      </c>
      <c r="M134" s="503"/>
      <c r="N134" s="503"/>
      <c r="O134" s="503"/>
      <c r="P134" s="503"/>
      <c r="Q134" s="503"/>
      <c r="R134" s="503"/>
      <c r="S134" s="503"/>
      <c r="T134" s="503"/>
      <c r="U134" s="503"/>
      <c r="V134" s="503"/>
      <c r="W134" s="503"/>
      <c r="X134" s="503"/>
      <c r="Y134" s="503"/>
      <c r="Z134" s="503"/>
      <c r="AA134" s="503"/>
      <c r="AB134" s="503"/>
      <c r="AC134" s="503"/>
      <c r="AD134" s="503"/>
      <c r="AE134" s="504"/>
      <c r="AF134" s="508" t="s">
        <v>174</v>
      </c>
      <c r="AG134" s="508"/>
      <c r="AH134" s="508"/>
      <c r="AI134" s="508"/>
      <c r="AJ134" s="509"/>
      <c r="AK134" s="525"/>
      <c r="AL134" s="526"/>
    </row>
    <row r="135" spans="1:40" s="204" customFormat="1" ht="15.95" customHeight="1" x14ac:dyDescent="0.2">
      <c r="A135" s="494" t="s">
        <v>605</v>
      </c>
      <c r="B135" s="495"/>
      <c r="C135" s="495"/>
      <c r="D135" s="495"/>
      <c r="E135" s="495"/>
      <c r="F135" s="495"/>
      <c r="G135" s="495"/>
      <c r="H135" s="495"/>
      <c r="I135" s="495"/>
      <c r="J135" s="495"/>
      <c r="K135" s="495"/>
      <c r="L135" s="495"/>
      <c r="M135" s="495"/>
      <c r="N135" s="495"/>
      <c r="O135" s="495"/>
      <c r="P135" s="495"/>
      <c r="Q135" s="495"/>
      <c r="R135" s="495"/>
      <c r="S135" s="495"/>
      <c r="T135" s="495"/>
      <c r="U135" s="495"/>
      <c r="V135" s="495"/>
      <c r="W135" s="495"/>
      <c r="X135" s="495"/>
      <c r="Y135" s="495"/>
      <c r="Z135" s="495"/>
      <c r="AA135" s="495"/>
      <c r="AB135" s="495"/>
      <c r="AC135" s="495"/>
      <c r="AD135" s="495"/>
      <c r="AE135" s="495"/>
      <c r="AF135" s="495"/>
      <c r="AG135" s="495"/>
      <c r="AH135" s="495"/>
      <c r="AI135" s="495"/>
      <c r="AJ135" s="495"/>
      <c r="AK135" s="540">
        <f>AK136+AK138</f>
        <v>0</v>
      </c>
      <c r="AL135" s="522"/>
      <c r="AN135" s="206"/>
    </row>
    <row r="136" spans="1:40" s="204" customFormat="1" ht="15.95" customHeight="1" x14ac:dyDescent="0.2">
      <c r="A136" s="672" t="s">
        <v>606</v>
      </c>
      <c r="B136" s="673"/>
      <c r="C136" s="673"/>
      <c r="D136" s="673"/>
      <c r="E136" s="673"/>
      <c r="F136" s="673"/>
      <c r="G136" s="673"/>
      <c r="H136" s="673"/>
      <c r="I136" s="673"/>
      <c r="J136" s="673"/>
      <c r="K136" s="673"/>
      <c r="L136" s="673"/>
      <c r="M136" s="673"/>
      <c r="N136" s="673"/>
      <c r="O136" s="673"/>
      <c r="P136" s="673"/>
      <c r="Q136" s="673"/>
      <c r="R136" s="673"/>
      <c r="S136" s="673"/>
      <c r="T136" s="673"/>
      <c r="U136" s="673"/>
      <c r="V136" s="673"/>
      <c r="W136" s="673"/>
      <c r="X136" s="673"/>
      <c r="Y136" s="673"/>
      <c r="Z136" s="673"/>
      <c r="AA136" s="673"/>
      <c r="AB136" s="673"/>
      <c r="AC136" s="673"/>
      <c r="AD136" s="673"/>
      <c r="AE136" s="673"/>
      <c r="AF136" s="673"/>
      <c r="AG136" s="673"/>
      <c r="AH136" s="673"/>
      <c r="AI136" s="510"/>
      <c r="AJ136" s="518"/>
      <c r="AK136" s="519">
        <f>IF(AI136&gt;="Yes",50,0)</f>
        <v>0</v>
      </c>
      <c r="AL136" s="520"/>
      <c r="AN136" s="206"/>
    </row>
    <row r="137" spans="1:40" s="204" customFormat="1" ht="15.95" customHeight="1" x14ac:dyDescent="0.2">
      <c r="A137" s="497" t="s">
        <v>173</v>
      </c>
      <c r="B137" s="498"/>
      <c r="C137" s="498"/>
      <c r="D137" s="499"/>
      <c r="E137" s="500" t="s">
        <v>648</v>
      </c>
      <c r="F137" s="501"/>
      <c r="G137" s="501"/>
      <c r="H137" s="501"/>
      <c r="I137" s="501"/>
      <c r="J137" s="501"/>
      <c r="K137" s="501"/>
      <c r="L137" s="502" t="s">
        <v>608</v>
      </c>
      <c r="M137" s="503"/>
      <c r="N137" s="503"/>
      <c r="O137" s="503"/>
      <c r="P137" s="503"/>
      <c r="Q137" s="503"/>
      <c r="R137" s="503"/>
      <c r="S137" s="503"/>
      <c r="T137" s="503"/>
      <c r="U137" s="503"/>
      <c r="V137" s="503"/>
      <c r="W137" s="503"/>
      <c r="X137" s="503"/>
      <c r="Y137" s="503"/>
      <c r="Z137" s="503"/>
      <c r="AA137" s="503"/>
      <c r="AB137" s="503"/>
      <c r="AC137" s="503"/>
      <c r="AD137" s="503"/>
      <c r="AE137" s="504"/>
      <c r="AF137" s="508" t="s">
        <v>174</v>
      </c>
      <c r="AG137" s="508"/>
      <c r="AH137" s="508"/>
      <c r="AI137" s="508"/>
      <c r="AJ137" s="509"/>
      <c r="AK137" s="510"/>
      <c r="AL137" s="511"/>
    </row>
    <row r="138" spans="1:40" s="204" customFormat="1" ht="15.95" customHeight="1" x14ac:dyDescent="0.2">
      <c r="A138" s="672" t="s">
        <v>609</v>
      </c>
      <c r="B138" s="673"/>
      <c r="C138" s="673"/>
      <c r="D138" s="673"/>
      <c r="E138" s="673"/>
      <c r="F138" s="673"/>
      <c r="G138" s="673"/>
      <c r="H138" s="673"/>
      <c r="I138" s="673"/>
      <c r="J138" s="673"/>
      <c r="K138" s="673"/>
      <c r="L138" s="673"/>
      <c r="M138" s="673"/>
      <c r="N138" s="673"/>
      <c r="O138" s="673"/>
      <c r="P138" s="673"/>
      <c r="Q138" s="673"/>
      <c r="R138" s="673"/>
      <c r="S138" s="673"/>
      <c r="T138" s="673"/>
      <c r="U138" s="673"/>
      <c r="V138" s="673"/>
      <c r="W138" s="673"/>
      <c r="X138" s="673"/>
      <c r="Y138" s="673"/>
      <c r="Z138" s="673"/>
      <c r="AA138" s="673"/>
      <c r="AB138" s="673"/>
      <c r="AC138" s="673"/>
      <c r="AD138" s="673"/>
      <c r="AE138" s="673"/>
      <c r="AF138" s="673"/>
      <c r="AG138" s="673"/>
      <c r="AH138" s="673"/>
      <c r="AI138" s="510"/>
      <c r="AJ138" s="518"/>
      <c r="AK138" s="519">
        <f>IF(AI138&gt;="Yes",25,0)</f>
        <v>0</v>
      </c>
      <c r="AL138" s="520"/>
      <c r="AN138" s="206"/>
    </row>
    <row r="139" spans="1:40" s="204" customFormat="1" ht="15.95" customHeight="1" x14ac:dyDescent="0.2">
      <c r="A139" s="497" t="s">
        <v>173</v>
      </c>
      <c r="B139" s="498"/>
      <c r="C139" s="498"/>
      <c r="D139" s="499"/>
      <c r="E139" s="500" t="s">
        <v>649</v>
      </c>
      <c r="F139" s="501"/>
      <c r="G139" s="501"/>
      <c r="H139" s="501"/>
      <c r="I139" s="501"/>
      <c r="J139" s="501"/>
      <c r="K139" s="501"/>
      <c r="L139" s="502" t="s">
        <v>611</v>
      </c>
      <c r="M139" s="503"/>
      <c r="N139" s="503"/>
      <c r="O139" s="503"/>
      <c r="P139" s="503"/>
      <c r="Q139" s="503"/>
      <c r="R139" s="503"/>
      <c r="S139" s="503"/>
      <c r="T139" s="503"/>
      <c r="U139" s="503"/>
      <c r="V139" s="503"/>
      <c r="W139" s="503"/>
      <c r="X139" s="503"/>
      <c r="Y139" s="503"/>
      <c r="Z139" s="503"/>
      <c r="AA139" s="503"/>
      <c r="AB139" s="503"/>
      <c r="AC139" s="503"/>
      <c r="AD139" s="503"/>
      <c r="AE139" s="504"/>
      <c r="AF139" s="508" t="s">
        <v>174</v>
      </c>
      <c r="AG139" s="508"/>
      <c r="AH139" s="508"/>
      <c r="AI139" s="508"/>
      <c r="AJ139" s="509"/>
      <c r="AK139" s="525"/>
      <c r="AL139" s="526"/>
    </row>
    <row r="140" spans="1:40" s="204" customFormat="1" ht="15.95" customHeight="1" x14ac:dyDescent="0.2">
      <c r="A140" s="494" t="s">
        <v>617</v>
      </c>
      <c r="B140" s="495"/>
      <c r="C140" s="495"/>
      <c r="D140" s="495"/>
      <c r="E140" s="495"/>
      <c r="F140" s="495"/>
      <c r="G140" s="495"/>
      <c r="H140" s="495"/>
      <c r="I140" s="495"/>
      <c r="J140" s="495"/>
      <c r="K140" s="495"/>
      <c r="L140" s="495"/>
      <c r="M140" s="495"/>
      <c r="N140" s="495"/>
      <c r="O140" s="495"/>
      <c r="P140" s="495"/>
      <c r="Q140" s="495"/>
      <c r="R140" s="495"/>
      <c r="S140" s="495"/>
      <c r="T140" s="495"/>
      <c r="U140" s="495"/>
      <c r="V140" s="495"/>
      <c r="W140" s="495"/>
      <c r="X140" s="495"/>
      <c r="Y140" s="495"/>
      <c r="Z140" s="495"/>
      <c r="AA140" s="495"/>
      <c r="AB140" s="495"/>
      <c r="AC140" s="495"/>
      <c r="AD140" s="495"/>
      <c r="AE140" s="495"/>
      <c r="AF140" s="495"/>
      <c r="AG140" s="495"/>
      <c r="AH140" s="495"/>
      <c r="AI140" s="495"/>
      <c r="AJ140" s="495"/>
      <c r="AK140" s="540">
        <f>AK141</f>
        <v>0</v>
      </c>
      <c r="AL140" s="522"/>
      <c r="AN140" s="206"/>
    </row>
    <row r="141" spans="1:40" s="204" customFormat="1" ht="15.95" customHeight="1" x14ac:dyDescent="0.2">
      <c r="A141" s="672" t="s">
        <v>618</v>
      </c>
      <c r="B141" s="673"/>
      <c r="C141" s="673"/>
      <c r="D141" s="673"/>
      <c r="E141" s="673"/>
      <c r="F141" s="673"/>
      <c r="G141" s="673"/>
      <c r="H141" s="673"/>
      <c r="I141" s="673"/>
      <c r="J141" s="673"/>
      <c r="K141" s="673"/>
      <c r="L141" s="673"/>
      <c r="M141" s="673"/>
      <c r="N141" s="673"/>
      <c r="O141" s="673"/>
      <c r="P141" s="673"/>
      <c r="Q141" s="673"/>
      <c r="R141" s="673"/>
      <c r="S141" s="673"/>
      <c r="T141" s="673"/>
      <c r="U141" s="673"/>
      <c r="V141" s="673"/>
      <c r="W141" s="673"/>
      <c r="X141" s="673"/>
      <c r="Y141" s="673"/>
      <c r="Z141" s="673"/>
      <c r="AA141" s="673"/>
      <c r="AB141" s="673"/>
      <c r="AC141" s="673"/>
      <c r="AD141" s="673"/>
      <c r="AE141" s="673"/>
      <c r="AF141" s="673"/>
      <c r="AG141" s="673"/>
      <c r="AH141" s="673"/>
      <c r="AI141" s="510"/>
      <c r="AJ141" s="518"/>
      <c r="AK141" s="519">
        <f>IF(AI141&gt;="Yes",50,0)</f>
        <v>0</v>
      </c>
      <c r="AL141" s="520"/>
      <c r="AN141" s="206"/>
    </row>
    <row r="142" spans="1:40" s="204" customFormat="1" ht="15.95" customHeight="1" x14ac:dyDescent="0.2">
      <c r="A142" s="497" t="s">
        <v>173</v>
      </c>
      <c r="B142" s="498"/>
      <c r="C142" s="498"/>
      <c r="D142" s="499"/>
      <c r="E142" s="500" t="s">
        <v>650</v>
      </c>
      <c r="F142" s="501"/>
      <c r="G142" s="501"/>
      <c r="H142" s="501"/>
      <c r="I142" s="501"/>
      <c r="J142" s="501"/>
      <c r="K142" s="501"/>
      <c r="L142" s="502" t="s">
        <v>613</v>
      </c>
      <c r="M142" s="503"/>
      <c r="N142" s="503"/>
      <c r="O142" s="503"/>
      <c r="P142" s="503"/>
      <c r="Q142" s="503"/>
      <c r="R142" s="503"/>
      <c r="S142" s="503"/>
      <c r="T142" s="503"/>
      <c r="U142" s="503"/>
      <c r="V142" s="503"/>
      <c r="W142" s="503"/>
      <c r="X142" s="503"/>
      <c r="Y142" s="503"/>
      <c r="Z142" s="503"/>
      <c r="AA142" s="503"/>
      <c r="AB142" s="503"/>
      <c r="AC142" s="503"/>
      <c r="AD142" s="503"/>
      <c r="AE142" s="504"/>
      <c r="AF142" s="508" t="s">
        <v>174</v>
      </c>
      <c r="AG142" s="508"/>
      <c r="AH142" s="508"/>
      <c r="AI142" s="508"/>
      <c r="AJ142" s="509"/>
      <c r="AK142" s="525"/>
      <c r="AL142" s="526"/>
    </row>
    <row r="143" spans="1:40" s="204" customFormat="1" ht="15.95" customHeight="1" x14ac:dyDescent="0.2">
      <c r="A143" s="494" t="s">
        <v>614</v>
      </c>
      <c r="B143" s="495"/>
      <c r="C143" s="495"/>
      <c r="D143" s="495"/>
      <c r="E143" s="495"/>
      <c r="F143" s="495"/>
      <c r="G143" s="495"/>
      <c r="H143" s="495"/>
      <c r="I143" s="495"/>
      <c r="J143" s="495"/>
      <c r="K143" s="495"/>
      <c r="L143" s="495"/>
      <c r="M143" s="495"/>
      <c r="N143" s="495"/>
      <c r="O143" s="495"/>
      <c r="P143" s="495"/>
      <c r="Q143" s="495"/>
      <c r="R143" s="495"/>
      <c r="S143" s="495"/>
      <c r="T143" s="495"/>
      <c r="U143" s="495"/>
      <c r="V143" s="495"/>
      <c r="W143" s="495"/>
      <c r="X143" s="495"/>
      <c r="Y143" s="495"/>
      <c r="Z143" s="495"/>
      <c r="AA143" s="495"/>
      <c r="AB143" s="495"/>
      <c r="AC143" s="495"/>
      <c r="AD143" s="495"/>
      <c r="AE143" s="495"/>
      <c r="AF143" s="495"/>
      <c r="AG143" s="495"/>
      <c r="AH143" s="495"/>
      <c r="AI143" s="495"/>
      <c r="AJ143" s="495"/>
      <c r="AK143" s="540">
        <f>AK144</f>
        <v>0</v>
      </c>
      <c r="AL143" s="522"/>
      <c r="AN143" s="206"/>
    </row>
    <row r="144" spans="1:40" s="204" customFormat="1" ht="15.95" customHeight="1" x14ac:dyDescent="0.2">
      <c r="A144" s="672" t="s">
        <v>619</v>
      </c>
      <c r="B144" s="673"/>
      <c r="C144" s="673"/>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3"/>
      <c r="AD144" s="673"/>
      <c r="AE144" s="673"/>
      <c r="AF144" s="673"/>
      <c r="AG144" s="673"/>
      <c r="AH144" s="673"/>
      <c r="AI144" s="510"/>
      <c r="AJ144" s="518"/>
      <c r="AK144" s="519">
        <f>IF(AI144&gt;="Yes",50,0)</f>
        <v>0</v>
      </c>
      <c r="AL144" s="520"/>
      <c r="AN144" s="206"/>
    </row>
    <row r="145" spans="1:40" s="204" customFormat="1" ht="15.95" customHeight="1" thickBot="1" x14ac:dyDescent="0.25">
      <c r="A145" s="653" t="s">
        <v>173</v>
      </c>
      <c r="B145" s="654"/>
      <c r="C145" s="654"/>
      <c r="D145" s="655"/>
      <c r="E145" s="656" t="s">
        <v>651</v>
      </c>
      <c r="F145" s="657"/>
      <c r="G145" s="657"/>
      <c r="H145" s="657"/>
      <c r="I145" s="657"/>
      <c r="J145" s="657"/>
      <c r="K145" s="657"/>
      <c r="L145" s="658" t="s">
        <v>616</v>
      </c>
      <c r="M145" s="659"/>
      <c r="N145" s="659"/>
      <c r="O145" s="659"/>
      <c r="P145" s="659"/>
      <c r="Q145" s="659"/>
      <c r="R145" s="659"/>
      <c r="S145" s="659"/>
      <c r="T145" s="659"/>
      <c r="U145" s="659"/>
      <c r="V145" s="659"/>
      <c r="W145" s="659"/>
      <c r="X145" s="659"/>
      <c r="Y145" s="659"/>
      <c r="Z145" s="659"/>
      <c r="AA145" s="659"/>
      <c r="AB145" s="659"/>
      <c r="AC145" s="659"/>
      <c r="AD145" s="659"/>
      <c r="AE145" s="660"/>
      <c r="AF145" s="661" t="s">
        <v>174</v>
      </c>
      <c r="AG145" s="661"/>
      <c r="AH145" s="661"/>
      <c r="AI145" s="661"/>
      <c r="AJ145" s="662"/>
      <c r="AK145" s="663"/>
      <c r="AL145" s="664"/>
    </row>
    <row r="146" spans="1:40" s="203" customFormat="1" ht="18.75" customHeight="1" x14ac:dyDescent="0.2">
      <c r="A146" s="543" t="s">
        <v>376</v>
      </c>
      <c r="B146" s="544"/>
      <c r="C146" s="544"/>
      <c r="D146" s="544"/>
      <c r="E146" s="544"/>
      <c r="F146" s="544"/>
      <c r="G146" s="544"/>
      <c r="H146" s="544"/>
      <c r="I146" s="544"/>
      <c r="J146" s="544"/>
      <c r="K146" s="544"/>
      <c r="L146" s="544"/>
      <c r="M146" s="544"/>
      <c r="N146" s="544"/>
      <c r="O146" s="544"/>
      <c r="P146" s="544"/>
      <c r="Q146" s="544"/>
      <c r="R146" s="544"/>
      <c r="S146" s="544"/>
      <c r="T146" s="544"/>
      <c r="U146" s="544"/>
      <c r="V146" s="544"/>
      <c r="W146" s="544"/>
      <c r="X146" s="544"/>
      <c r="Y146" s="544"/>
      <c r="Z146" s="544"/>
      <c r="AA146" s="544"/>
      <c r="AB146" s="544"/>
      <c r="AC146" s="544"/>
      <c r="AD146" s="544"/>
      <c r="AE146" s="544"/>
      <c r="AF146" s="544"/>
      <c r="AG146" s="544"/>
      <c r="AH146" s="544"/>
      <c r="AI146" s="544"/>
      <c r="AJ146" s="544"/>
      <c r="AK146" s="544"/>
      <c r="AL146" s="545"/>
    </row>
    <row r="147" spans="1:40" s="203" customFormat="1" ht="15.95" customHeight="1" x14ac:dyDescent="0.2">
      <c r="A147" s="546" t="s">
        <v>175</v>
      </c>
      <c r="B147" s="547"/>
      <c r="C147" s="547"/>
      <c r="D147" s="547"/>
      <c r="E147" s="547"/>
      <c r="F147" s="547"/>
      <c r="G147" s="547"/>
      <c r="H147" s="547"/>
      <c r="I147" s="547"/>
      <c r="J147" s="547"/>
      <c r="K147" s="547"/>
      <c r="L147" s="547"/>
      <c r="M147" s="547"/>
      <c r="N147" s="547"/>
      <c r="O147" s="547"/>
      <c r="P147" s="547"/>
      <c r="Q147" s="547"/>
      <c r="R147" s="547"/>
      <c r="S147" s="547"/>
      <c r="T147" s="547"/>
      <c r="U147" s="547"/>
      <c r="V147" s="547"/>
      <c r="W147" s="547"/>
      <c r="X147" s="547"/>
      <c r="Y147" s="547"/>
      <c r="Z147" s="547"/>
      <c r="AA147" s="547"/>
      <c r="AB147" s="547"/>
      <c r="AC147" s="547"/>
      <c r="AD147" s="547"/>
      <c r="AE147" s="547"/>
      <c r="AF147" s="547"/>
      <c r="AG147" s="547"/>
      <c r="AH147" s="547"/>
      <c r="AI147" s="547"/>
      <c r="AJ147" s="547"/>
      <c r="AK147" s="547"/>
      <c r="AL147" s="548"/>
    </row>
    <row r="148" spans="1:40" s="204" customFormat="1" ht="15.95" customHeight="1" x14ac:dyDescent="0.2">
      <c r="A148" s="429" t="s">
        <v>288</v>
      </c>
      <c r="B148" s="430"/>
      <c r="C148" s="430"/>
      <c r="D148" s="430"/>
      <c r="E148" s="430"/>
      <c r="F148" s="430"/>
      <c r="G148" s="430"/>
      <c r="H148" s="430"/>
      <c r="I148" s="430"/>
      <c r="J148" s="430"/>
      <c r="K148" s="430"/>
      <c r="L148" s="430"/>
      <c r="M148" s="430"/>
      <c r="N148" s="430"/>
      <c r="O148" s="430"/>
      <c r="P148" s="430"/>
      <c r="Q148" s="430"/>
      <c r="R148" s="430"/>
      <c r="S148" s="430"/>
      <c r="T148" s="430"/>
      <c r="U148" s="430"/>
      <c r="V148" s="430"/>
      <c r="W148" s="430"/>
      <c r="X148" s="430"/>
      <c r="Y148" s="430"/>
      <c r="Z148" s="430"/>
      <c r="AA148" s="430"/>
      <c r="AB148" s="430"/>
      <c r="AC148" s="430"/>
      <c r="AD148" s="430"/>
      <c r="AE148" s="430"/>
      <c r="AF148" s="430"/>
      <c r="AG148" s="430"/>
      <c r="AH148" s="430"/>
      <c r="AI148" s="430"/>
      <c r="AJ148" s="431"/>
      <c r="AK148" s="521">
        <f>IF(AND(AK150="Yes",AK152="Yes",AK154="Yes"),25,0)</f>
        <v>0</v>
      </c>
      <c r="AL148" s="522"/>
    </row>
    <row r="149" spans="1:40" s="204" customFormat="1" ht="26.25" customHeight="1" x14ac:dyDescent="0.2">
      <c r="A149" s="494" t="s">
        <v>316</v>
      </c>
      <c r="B149" s="495"/>
      <c r="C149" s="495"/>
      <c r="D149" s="495"/>
      <c r="E149" s="495"/>
      <c r="F149" s="495"/>
      <c r="G149" s="495"/>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495"/>
      <c r="AF149" s="495"/>
      <c r="AG149" s="495"/>
      <c r="AH149" s="495"/>
      <c r="AI149" s="495"/>
      <c r="AJ149" s="495"/>
      <c r="AK149" s="495"/>
      <c r="AL149" s="496"/>
      <c r="AN149" s="206"/>
    </row>
    <row r="150" spans="1:40" s="204" customFormat="1" ht="15.95" customHeight="1" x14ac:dyDescent="0.2">
      <c r="A150" s="497" t="s">
        <v>173</v>
      </c>
      <c r="B150" s="498"/>
      <c r="C150" s="498"/>
      <c r="D150" s="499"/>
      <c r="E150" s="500" t="s">
        <v>516</v>
      </c>
      <c r="F150" s="501"/>
      <c r="G150" s="501"/>
      <c r="H150" s="501"/>
      <c r="I150" s="501"/>
      <c r="J150" s="501"/>
      <c r="K150" s="501"/>
      <c r="L150" s="502"/>
      <c r="M150" s="503"/>
      <c r="N150" s="503"/>
      <c r="O150" s="503"/>
      <c r="P150" s="503"/>
      <c r="Q150" s="503"/>
      <c r="R150" s="503"/>
      <c r="S150" s="503"/>
      <c r="T150" s="503"/>
      <c r="U150" s="503"/>
      <c r="V150" s="503"/>
      <c r="W150" s="503"/>
      <c r="X150" s="503"/>
      <c r="Y150" s="503"/>
      <c r="Z150" s="503"/>
      <c r="AA150" s="503"/>
      <c r="AB150" s="503"/>
      <c r="AC150" s="503"/>
      <c r="AD150" s="503"/>
      <c r="AE150" s="504"/>
      <c r="AF150" s="508" t="s">
        <v>174</v>
      </c>
      <c r="AG150" s="508"/>
      <c r="AH150" s="508"/>
      <c r="AI150" s="508"/>
      <c r="AJ150" s="509"/>
      <c r="AK150" s="510"/>
      <c r="AL150" s="511"/>
      <c r="AN150" s="206"/>
    </row>
    <row r="151" spans="1:40" s="204" customFormat="1" ht="63" customHeight="1" x14ac:dyDescent="0.2">
      <c r="A151" s="494" t="s">
        <v>691</v>
      </c>
      <c r="B151" s="495"/>
      <c r="C151" s="495"/>
      <c r="D151" s="495"/>
      <c r="E151" s="495"/>
      <c r="F151" s="495"/>
      <c r="G151" s="495"/>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495"/>
      <c r="AF151" s="495"/>
      <c r="AG151" s="495"/>
      <c r="AH151" s="495"/>
      <c r="AI151" s="495"/>
      <c r="AJ151" s="495"/>
      <c r="AK151" s="495"/>
      <c r="AL151" s="496"/>
      <c r="AN151" s="206"/>
    </row>
    <row r="152" spans="1:40" s="204" customFormat="1" ht="15.95" customHeight="1" x14ac:dyDescent="0.2">
      <c r="A152" s="497" t="s">
        <v>173</v>
      </c>
      <c r="B152" s="498"/>
      <c r="C152" s="498"/>
      <c r="D152" s="499"/>
      <c r="E152" s="500" t="s">
        <v>517</v>
      </c>
      <c r="F152" s="501"/>
      <c r="G152" s="501"/>
      <c r="H152" s="501"/>
      <c r="I152" s="501"/>
      <c r="J152" s="501"/>
      <c r="K152" s="501"/>
      <c r="L152" s="502"/>
      <c r="M152" s="503"/>
      <c r="N152" s="503"/>
      <c r="O152" s="503"/>
      <c r="P152" s="503"/>
      <c r="Q152" s="503"/>
      <c r="R152" s="503"/>
      <c r="S152" s="503"/>
      <c r="T152" s="503"/>
      <c r="U152" s="503"/>
      <c r="V152" s="503"/>
      <c r="W152" s="503"/>
      <c r="X152" s="503"/>
      <c r="Y152" s="503"/>
      <c r="Z152" s="503"/>
      <c r="AA152" s="503"/>
      <c r="AB152" s="503"/>
      <c r="AC152" s="503"/>
      <c r="AD152" s="503"/>
      <c r="AE152" s="504"/>
      <c r="AF152" s="508" t="s">
        <v>174</v>
      </c>
      <c r="AG152" s="508"/>
      <c r="AH152" s="508"/>
      <c r="AI152" s="508"/>
      <c r="AJ152" s="509"/>
      <c r="AK152" s="510"/>
      <c r="AL152" s="511"/>
      <c r="AN152" s="206"/>
    </row>
    <row r="153" spans="1:40" s="204" customFormat="1" ht="15.95" customHeight="1" x14ac:dyDescent="0.2">
      <c r="A153" s="494" t="s">
        <v>291</v>
      </c>
      <c r="B153" s="495"/>
      <c r="C153" s="495"/>
      <c r="D153" s="495"/>
      <c r="E153" s="495"/>
      <c r="F153" s="495"/>
      <c r="G153" s="495"/>
      <c r="H153" s="495"/>
      <c r="I153" s="495"/>
      <c r="J153" s="495"/>
      <c r="K153" s="495"/>
      <c r="L153" s="495"/>
      <c r="M153" s="495"/>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5"/>
      <c r="AL153" s="496"/>
      <c r="AN153" s="206"/>
    </row>
    <row r="154" spans="1:40" s="204" customFormat="1" ht="15.95" customHeight="1" x14ac:dyDescent="0.2">
      <c r="A154" s="497" t="s">
        <v>173</v>
      </c>
      <c r="B154" s="498"/>
      <c r="C154" s="498"/>
      <c r="D154" s="499"/>
      <c r="E154" s="500" t="s">
        <v>518</v>
      </c>
      <c r="F154" s="501"/>
      <c r="G154" s="501"/>
      <c r="H154" s="501"/>
      <c r="I154" s="501"/>
      <c r="J154" s="501"/>
      <c r="K154" s="501"/>
      <c r="L154" s="502"/>
      <c r="M154" s="503"/>
      <c r="N154" s="503"/>
      <c r="O154" s="503"/>
      <c r="P154" s="503"/>
      <c r="Q154" s="503"/>
      <c r="R154" s="503"/>
      <c r="S154" s="503"/>
      <c r="T154" s="503"/>
      <c r="U154" s="503"/>
      <c r="V154" s="503"/>
      <c r="W154" s="503"/>
      <c r="X154" s="503"/>
      <c r="Y154" s="503"/>
      <c r="Z154" s="503"/>
      <c r="AA154" s="503"/>
      <c r="AB154" s="503"/>
      <c r="AC154" s="503"/>
      <c r="AD154" s="503"/>
      <c r="AE154" s="504"/>
      <c r="AF154" s="508" t="s">
        <v>174</v>
      </c>
      <c r="AG154" s="508"/>
      <c r="AH154" s="508"/>
      <c r="AI154" s="508"/>
      <c r="AJ154" s="509"/>
      <c r="AK154" s="510"/>
      <c r="AL154" s="511"/>
    </row>
    <row r="155" spans="1:40" s="204" customFormat="1" ht="26.25" customHeight="1" x14ac:dyDescent="0.2">
      <c r="A155" s="429" t="s">
        <v>218</v>
      </c>
      <c r="B155" s="430"/>
      <c r="C155" s="430"/>
      <c r="D155" s="430"/>
      <c r="E155" s="430"/>
      <c r="F155" s="430"/>
      <c r="G155" s="430"/>
      <c r="H155" s="557"/>
      <c r="I155" s="558"/>
      <c r="J155" s="558"/>
      <c r="K155" s="558"/>
      <c r="L155" s="558"/>
      <c r="M155" s="558"/>
      <c r="N155" s="558"/>
      <c r="O155" s="558"/>
      <c r="P155" s="558"/>
      <c r="Q155" s="558"/>
      <c r="R155" s="558"/>
      <c r="S155" s="558"/>
      <c r="T155" s="558"/>
      <c r="U155" s="558"/>
      <c r="V155" s="558"/>
      <c r="W155" s="558"/>
      <c r="X155" s="558"/>
      <c r="Y155" s="558"/>
      <c r="Z155" s="558"/>
      <c r="AA155" s="558"/>
      <c r="AB155" s="558"/>
      <c r="AC155" s="558"/>
      <c r="AD155" s="558"/>
      <c r="AE155" s="558"/>
      <c r="AF155" s="558"/>
      <c r="AG155" s="558"/>
      <c r="AH155" s="558"/>
      <c r="AI155" s="558"/>
      <c r="AJ155" s="678"/>
      <c r="AK155" s="521">
        <f>IF(H155=AN33,75,IF(H155=AN34,50,IF(H155=AN35,25,0)))</f>
        <v>0</v>
      </c>
      <c r="AL155" s="522"/>
      <c r="AN155" s="206"/>
    </row>
    <row r="156" spans="1:40" s="204" customFormat="1" ht="65.099999999999994" customHeight="1" x14ac:dyDescent="0.2">
      <c r="A156" s="497" t="s">
        <v>173</v>
      </c>
      <c r="B156" s="498"/>
      <c r="C156" s="498"/>
      <c r="D156" s="499"/>
      <c r="E156" s="500" t="s">
        <v>519</v>
      </c>
      <c r="F156" s="501"/>
      <c r="G156" s="501"/>
      <c r="H156" s="501"/>
      <c r="I156" s="501"/>
      <c r="J156" s="501"/>
      <c r="K156" s="501"/>
      <c r="L156" s="502" t="s">
        <v>294</v>
      </c>
      <c r="M156" s="503"/>
      <c r="N156" s="503"/>
      <c r="O156" s="503"/>
      <c r="P156" s="503"/>
      <c r="Q156" s="503"/>
      <c r="R156" s="503"/>
      <c r="S156" s="503"/>
      <c r="T156" s="503"/>
      <c r="U156" s="503"/>
      <c r="V156" s="503"/>
      <c r="W156" s="503"/>
      <c r="X156" s="503"/>
      <c r="Y156" s="503"/>
      <c r="Z156" s="503"/>
      <c r="AA156" s="503"/>
      <c r="AB156" s="503"/>
      <c r="AC156" s="503"/>
      <c r="AD156" s="503"/>
      <c r="AE156" s="504"/>
      <c r="AF156" s="508" t="s">
        <v>174</v>
      </c>
      <c r="AG156" s="508"/>
      <c r="AH156" s="508"/>
      <c r="AI156" s="508"/>
      <c r="AJ156" s="509"/>
      <c r="AK156" s="510"/>
      <c r="AL156" s="511"/>
      <c r="AN156" s="207"/>
    </row>
    <row r="157" spans="1:40" s="204" customFormat="1" ht="15.95" customHeight="1" x14ac:dyDescent="0.2">
      <c r="A157" s="429" t="s">
        <v>356</v>
      </c>
      <c r="B157" s="430"/>
      <c r="C157" s="430"/>
      <c r="D157" s="430"/>
      <c r="E157" s="430"/>
      <c r="F157" s="430"/>
      <c r="G157" s="430"/>
      <c r="H157" s="430"/>
      <c r="I157" s="430"/>
      <c r="J157" s="430"/>
      <c r="K157" s="430"/>
      <c r="L157" s="430"/>
      <c r="M157" s="430"/>
      <c r="N157" s="430"/>
      <c r="O157" s="430"/>
      <c r="P157" s="430"/>
      <c r="Q157" s="430"/>
      <c r="R157" s="430"/>
      <c r="S157" s="430"/>
      <c r="T157" s="430"/>
      <c r="U157" s="430"/>
      <c r="V157" s="430"/>
      <c r="W157" s="430"/>
      <c r="X157" s="430"/>
      <c r="Y157" s="430"/>
      <c r="Z157" s="430"/>
      <c r="AA157" s="430"/>
      <c r="AB157" s="430"/>
      <c r="AC157" s="430"/>
      <c r="AD157" s="430"/>
      <c r="AE157" s="430"/>
      <c r="AF157" s="430"/>
      <c r="AG157" s="430"/>
      <c r="AH157" s="430"/>
      <c r="AI157" s="430"/>
      <c r="AJ157" s="431"/>
      <c r="AK157" s="521">
        <f>AK158+AK160+AK162</f>
        <v>0</v>
      </c>
      <c r="AL157" s="522"/>
      <c r="AN157" s="208"/>
    </row>
    <row r="158" spans="1:40" s="204" customFormat="1" ht="15.95" customHeight="1" x14ac:dyDescent="0.2">
      <c r="A158" s="494" t="s">
        <v>353</v>
      </c>
      <c r="B158" s="495"/>
      <c r="C158" s="495"/>
      <c r="D158" s="495"/>
      <c r="E158" s="495"/>
      <c r="F158" s="495"/>
      <c r="G158" s="495"/>
      <c r="H158" s="495"/>
      <c r="I158" s="495"/>
      <c r="J158" s="495"/>
      <c r="K158" s="495"/>
      <c r="L158" s="495"/>
      <c r="M158" s="495"/>
      <c r="N158" s="495"/>
      <c r="O158" s="495"/>
      <c r="P158" s="495"/>
      <c r="Q158" s="495"/>
      <c r="R158" s="495"/>
      <c r="S158" s="495"/>
      <c r="T158" s="495"/>
      <c r="U158" s="495"/>
      <c r="V158" s="495"/>
      <c r="W158" s="495"/>
      <c r="X158" s="495"/>
      <c r="Y158" s="495"/>
      <c r="Z158" s="495"/>
      <c r="AA158" s="495"/>
      <c r="AB158" s="495"/>
      <c r="AC158" s="495"/>
      <c r="AD158" s="495"/>
      <c r="AE158" s="495"/>
      <c r="AF158" s="495"/>
      <c r="AG158" s="495"/>
      <c r="AH158" s="495"/>
      <c r="AI158" s="510"/>
      <c r="AJ158" s="518"/>
      <c r="AK158" s="519">
        <f>IF(AI158&gt;="Yes",75,0)</f>
        <v>0</v>
      </c>
      <c r="AL158" s="520"/>
      <c r="AN158" s="206"/>
    </row>
    <row r="159" spans="1:40" s="204" customFormat="1" ht="15.95" customHeight="1" x14ac:dyDescent="0.2">
      <c r="A159" s="497" t="s">
        <v>173</v>
      </c>
      <c r="B159" s="498"/>
      <c r="C159" s="498"/>
      <c r="D159" s="499"/>
      <c r="E159" s="500" t="s">
        <v>564</v>
      </c>
      <c r="F159" s="501"/>
      <c r="G159" s="501"/>
      <c r="H159" s="501"/>
      <c r="I159" s="501"/>
      <c r="J159" s="501"/>
      <c r="K159" s="501"/>
      <c r="L159" s="502"/>
      <c r="M159" s="503"/>
      <c r="N159" s="503"/>
      <c r="O159" s="503"/>
      <c r="P159" s="503"/>
      <c r="Q159" s="503"/>
      <c r="R159" s="503"/>
      <c r="S159" s="503"/>
      <c r="T159" s="503"/>
      <c r="U159" s="503"/>
      <c r="V159" s="503"/>
      <c r="W159" s="503"/>
      <c r="X159" s="503"/>
      <c r="Y159" s="503"/>
      <c r="Z159" s="503"/>
      <c r="AA159" s="503"/>
      <c r="AB159" s="503"/>
      <c r="AC159" s="503"/>
      <c r="AD159" s="503"/>
      <c r="AE159" s="504"/>
      <c r="AF159" s="508" t="s">
        <v>174</v>
      </c>
      <c r="AG159" s="508"/>
      <c r="AH159" s="508"/>
      <c r="AI159" s="508"/>
      <c r="AJ159" s="509"/>
      <c r="AK159" s="510"/>
      <c r="AL159" s="511"/>
      <c r="AN159" s="206"/>
    </row>
    <row r="160" spans="1:40" s="204" customFormat="1" ht="26.25" customHeight="1" x14ac:dyDescent="0.2">
      <c r="A160" s="494" t="s">
        <v>354</v>
      </c>
      <c r="B160" s="495"/>
      <c r="C160" s="495"/>
      <c r="D160" s="495"/>
      <c r="E160" s="495"/>
      <c r="F160" s="495"/>
      <c r="G160" s="495"/>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510"/>
      <c r="AJ160" s="518"/>
      <c r="AK160" s="519">
        <f>IF(AI160&gt;="Yes",75,0)</f>
        <v>0</v>
      </c>
      <c r="AL160" s="520"/>
      <c r="AN160" s="206"/>
    </row>
    <row r="161" spans="1:40" s="204" customFormat="1" ht="15.95" customHeight="1" x14ac:dyDescent="0.2">
      <c r="A161" s="497" t="s">
        <v>173</v>
      </c>
      <c r="B161" s="498"/>
      <c r="C161" s="498"/>
      <c r="D161" s="499"/>
      <c r="E161" s="500" t="s">
        <v>520</v>
      </c>
      <c r="F161" s="501"/>
      <c r="G161" s="501"/>
      <c r="H161" s="501"/>
      <c r="I161" s="501"/>
      <c r="J161" s="501"/>
      <c r="K161" s="501"/>
      <c r="L161" s="502"/>
      <c r="M161" s="503"/>
      <c r="N161" s="503"/>
      <c r="O161" s="503"/>
      <c r="P161" s="503"/>
      <c r="Q161" s="503"/>
      <c r="R161" s="503"/>
      <c r="S161" s="503"/>
      <c r="T161" s="503"/>
      <c r="U161" s="503"/>
      <c r="V161" s="503"/>
      <c r="W161" s="503"/>
      <c r="X161" s="503"/>
      <c r="Y161" s="503"/>
      <c r="Z161" s="503"/>
      <c r="AA161" s="503"/>
      <c r="AB161" s="503"/>
      <c r="AC161" s="503"/>
      <c r="AD161" s="503"/>
      <c r="AE161" s="504"/>
      <c r="AF161" s="508" t="s">
        <v>174</v>
      </c>
      <c r="AG161" s="508"/>
      <c r="AH161" s="508"/>
      <c r="AI161" s="508"/>
      <c r="AJ161" s="509"/>
      <c r="AK161" s="510"/>
      <c r="AL161" s="511"/>
      <c r="AN161" s="206"/>
    </row>
    <row r="162" spans="1:40" s="204" customFormat="1" ht="15.95" customHeight="1" x14ac:dyDescent="0.2">
      <c r="A162" s="494" t="s">
        <v>355</v>
      </c>
      <c r="B162" s="495"/>
      <c r="C162" s="495"/>
      <c r="D162" s="495"/>
      <c r="E162" s="495"/>
      <c r="F162" s="495"/>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596"/>
      <c r="AI162" s="510"/>
      <c r="AJ162" s="518"/>
      <c r="AK162" s="519">
        <f>IF(AI162&gt;="Yes",50,0)</f>
        <v>0</v>
      </c>
      <c r="AL162" s="520"/>
      <c r="AN162" s="206"/>
    </row>
    <row r="163" spans="1:40" s="204" customFormat="1" ht="15.95" customHeight="1" thickBot="1" x14ac:dyDescent="0.25">
      <c r="A163" s="497" t="s">
        <v>173</v>
      </c>
      <c r="B163" s="498"/>
      <c r="C163" s="498"/>
      <c r="D163" s="499"/>
      <c r="E163" s="500" t="s">
        <v>521</v>
      </c>
      <c r="F163" s="501"/>
      <c r="G163" s="501"/>
      <c r="H163" s="501"/>
      <c r="I163" s="501"/>
      <c r="J163" s="501"/>
      <c r="K163" s="501"/>
      <c r="L163" s="502"/>
      <c r="M163" s="503"/>
      <c r="N163" s="503"/>
      <c r="O163" s="503"/>
      <c r="P163" s="503"/>
      <c r="Q163" s="503"/>
      <c r="R163" s="503"/>
      <c r="S163" s="503"/>
      <c r="T163" s="503"/>
      <c r="U163" s="503"/>
      <c r="V163" s="503"/>
      <c r="W163" s="503"/>
      <c r="X163" s="503"/>
      <c r="Y163" s="503"/>
      <c r="Z163" s="503"/>
      <c r="AA163" s="503"/>
      <c r="AB163" s="503"/>
      <c r="AC163" s="503"/>
      <c r="AD163" s="503"/>
      <c r="AE163" s="504"/>
      <c r="AF163" s="508" t="s">
        <v>174</v>
      </c>
      <c r="AG163" s="508"/>
      <c r="AH163" s="508"/>
      <c r="AI163" s="508"/>
      <c r="AJ163" s="509"/>
      <c r="AK163" s="510"/>
      <c r="AL163" s="511"/>
    </row>
    <row r="164" spans="1:40" s="205" customFormat="1" ht="15.95" customHeight="1" thickBot="1" x14ac:dyDescent="0.25">
      <c r="A164" s="512" t="s">
        <v>178</v>
      </c>
      <c r="B164" s="513"/>
      <c r="C164" s="513"/>
      <c r="D164" s="513"/>
      <c r="E164" s="513"/>
      <c r="F164" s="513"/>
      <c r="G164" s="513"/>
      <c r="H164" s="513"/>
      <c r="I164" s="513"/>
      <c r="J164" s="513"/>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513"/>
      <c r="AK164" s="492">
        <f>AK148+AK155+AK157</f>
        <v>0</v>
      </c>
      <c r="AL164" s="493"/>
    </row>
    <row r="165" spans="1:40" s="203" customFormat="1" ht="18.75" customHeight="1" x14ac:dyDescent="0.2">
      <c r="A165" s="543" t="s">
        <v>377</v>
      </c>
      <c r="B165" s="544"/>
      <c r="C165" s="544"/>
      <c r="D165" s="544"/>
      <c r="E165" s="544"/>
      <c r="F165" s="544"/>
      <c r="G165" s="544"/>
      <c r="H165" s="544"/>
      <c r="I165" s="544"/>
      <c r="J165" s="544"/>
      <c r="K165" s="544"/>
      <c r="L165" s="544"/>
      <c r="M165" s="544"/>
      <c r="N165" s="544"/>
      <c r="O165" s="544"/>
      <c r="P165" s="544"/>
      <c r="Q165" s="544"/>
      <c r="R165" s="544"/>
      <c r="S165" s="544"/>
      <c r="T165" s="544"/>
      <c r="U165" s="544"/>
      <c r="V165" s="544"/>
      <c r="W165" s="544"/>
      <c r="X165" s="544"/>
      <c r="Y165" s="544"/>
      <c r="Z165" s="544"/>
      <c r="AA165" s="544"/>
      <c r="AB165" s="544"/>
      <c r="AC165" s="544"/>
      <c r="AD165" s="544"/>
      <c r="AE165" s="544"/>
      <c r="AF165" s="544"/>
      <c r="AG165" s="544"/>
      <c r="AH165" s="544"/>
      <c r="AI165" s="544"/>
      <c r="AJ165" s="544"/>
      <c r="AK165" s="544"/>
      <c r="AL165" s="545"/>
      <c r="AN165" s="206"/>
    </row>
    <row r="166" spans="1:40" s="204" customFormat="1" ht="15.95" customHeight="1" x14ac:dyDescent="0.2">
      <c r="A166" s="429" t="s">
        <v>217</v>
      </c>
      <c r="B166" s="430"/>
      <c r="C166" s="430"/>
      <c r="D166" s="430"/>
      <c r="E166" s="430"/>
      <c r="F166" s="430"/>
      <c r="G166" s="430"/>
      <c r="H166" s="430"/>
      <c r="I166" s="430"/>
      <c r="J166" s="430"/>
      <c r="K166" s="430"/>
      <c r="L166" s="430"/>
      <c r="M166" s="430"/>
      <c r="N166" s="430"/>
      <c r="O166" s="430"/>
      <c r="P166" s="430"/>
      <c r="Q166" s="430"/>
      <c r="R166" s="430"/>
      <c r="S166" s="430"/>
      <c r="T166" s="430"/>
      <c r="U166" s="430"/>
      <c r="V166" s="430"/>
      <c r="W166" s="430"/>
      <c r="X166" s="430"/>
      <c r="Y166" s="430"/>
      <c r="Z166" s="430"/>
      <c r="AA166" s="430"/>
      <c r="AB166" s="430"/>
      <c r="AC166" s="430"/>
      <c r="AD166" s="430"/>
      <c r="AE166" s="430"/>
      <c r="AF166" s="430"/>
      <c r="AG166" s="430"/>
      <c r="AH166" s="430"/>
      <c r="AI166" s="430"/>
      <c r="AJ166" s="431"/>
      <c r="AK166" s="521">
        <v>60</v>
      </c>
      <c r="AL166" s="522"/>
      <c r="AN166" s="206"/>
    </row>
    <row r="167" spans="1:40" s="204" customFormat="1" ht="15.95" customHeight="1" x14ac:dyDescent="0.2">
      <c r="A167" s="429" t="s">
        <v>300</v>
      </c>
      <c r="B167" s="430"/>
      <c r="C167" s="430"/>
      <c r="D167" s="430"/>
      <c r="E167" s="430"/>
      <c r="F167" s="430"/>
      <c r="G167" s="430"/>
      <c r="H167" s="430"/>
      <c r="I167" s="430"/>
      <c r="J167" s="430"/>
      <c r="K167" s="430"/>
      <c r="L167" s="430"/>
      <c r="M167" s="430"/>
      <c r="N167" s="430"/>
      <c r="O167" s="430"/>
      <c r="P167" s="430"/>
      <c r="Q167" s="430"/>
      <c r="R167" s="430"/>
      <c r="S167" s="430"/>
      <c r="T167" s="430"/>
      <c r="U167" s="430"/>
      <c r="V167" s="430"/>
      <c r="W167" s="430"/>
      <c r="X167" s="430"/>
      <c r="Y167" s="430"/>
      <c r="Z167" s="430"/>
      <c r="AA167" s="430"/>
      <c r="AB167" s="430"/>
      <c r="AC167" s="430"/>
      <c r="AD167" s="430"/>
      <c r="AE167" s="430"/>
      <c r="AF167" s="430"/>
      <c r="AG167" s="430"/>
      <c r="AH167" s="430"/>
      <c r="AI167" s="430"/>
      <c r="AJ167" s="431"/>
      <c r="AK167" s="521">
        <f>IF(AND(AK169="Yes",AK171="Yes",AK173="Yes"),40,0)</f>
        <v>0</v>
      </c>
      <c r="AL167" s="522"/>
      <c r="AN167" s="206"/>
    </row>
    <row r="168" spans="1:40" s="204" customFormat="1" ht="15.95" customHeight="1" x14ac:dyDescent="0.2">
      <c r="A168" s="494" t="s">
        <v>361</v>
      </c>
      <c r="B168" s="495"/>
      <c r="C168" s="495"/>
      <c r="D168" s="495"/>
      <c r="E168" s="495"/>
      <c r="F168" s="495"/>
      <c r="G168" s="495"/>
      <c r="H168" s="495"/>
      <c r="I168" s="495"/>
      <c r="J168" s="495"/>
      <c r="K168" s="495"/>
      <c r="L168" s="495"/>
      <c r="M168" s="495"/>
      <c r="N168" s="495"/>
      <c r="O168" s="495"/>
      <c r="P168" s="495"/>
      <c r="Q168" s="495"/>
      <c r="R168" s="495"/>
      <c r="S168" s="495"/>
      <c r="T168" s="495"/>
      <c r="U168" s="495"/>
      <c r="V168" s="495"/>
      <c r="W168" s="495"/>
      <c r="X168" s="495"/>
      <c r="Y168" s="495"/>
      <c r="Z168" s="495"/>
      <c r="AA168" s="495"/>
      <c r="AB168" s="495"/>
      <c r="AC168" s="495"/>
      <c r="AD168" s="495"/>
      <c r="AE168" s="495"/>
      <c r="AF168" s="495"/>
      <c r="AG168" s="495"/>
      <c r="AH168" s="495"/>
      <c r="AI168" s="495"/>
      <c r="AJ168" s="495"/>
      <c r="AK168" s="495"/>
      <c r="AL168" s="496"/>
      <c r="AN168" s="206"/>
    </row>
    <row r="169" spans="1:40" s="204" customFormat="1" ht="15.95" customHeight="1" x14ac:dyDescent="0.2">
      <c r="A169" s="497" t="s">
        <v>173</v>
      </c>
      <c r="B169" s="498"/>
      <c r="C169" s="498"/>
      <c r="D169" s="499"/>
      <c r="E169" s="505" t="s">
        <v>522</v>
      </c>
      <c r="F169" s="506"/>
      <c r="G169" s="506"/>
      <c r="H169" s="506"/>
      <c r="I169" s="506"/>
      <c r="J169" s="506"/>
      <c r="K169" s="506"/>
      <c r="L169" s="506"/>
      <c r="M169" s="506"/>
      <c r="N169" s="506"/>
      <c r="O169" s="506"/>
      <c r="P169" s="506"/>
      <c r="Q169" s="506"/>
      <c r="R169" s="506"/>
      <c r="S169" s="506"/>
      <c r="T169" s="506"/>
      <c r="U169" s="506"/>
      <c r="V169" s="506"/>
      <c r="W169" s="506"/>
      <c r="X169" s="506"/>
      <c r="Y169" s="506"/>
      <c r="Z169" s="506"/>
      <c r="AA169" s="506"/>
      <c r="AB169" s="506"/>
      <c r="AC169" s="506"/>
      <c r="AD169" s="506"/>
      <c r="AE169" s="507"/>
      <c r="AF169" s="508" t="s">
        <v>174</v>
      </c>
      <c r="AG169" s="508"/>
      <c r="AH169" s="508"/>
      <c r="AI169" s="508"/>
      <c r="AJ169" s="509"/>
      <c r="AK169" s="510"/>
      <c r="AL169" s="511"/>
      <c r="AN169" s="206"/>
    </row>
    <row r="170" spans="1:40" s="204" customFormat="1" ht="15.95" customHeight="1" x14ac:dyDescent="0.2">
      <c r="A170" s="494" t="s">
        <v>296</v>
      </c>
      <c r="B170" s="495"/>
      <c r="C170" s="495"/>
      <c r="D170" s="495"/>
      <c r="E170" s="495"/>
      <c r="F170" s="495"/>
      <c r="G170" s="495"/>
      <c r="H170" s="495"/>
      <c r="I170" s="495"/>
      <c r="J170" s="495"/>
      <c r="K170" s="495"/>
      <c r="L170" s="495"/>
      <c r="M170" s="495"/>
      <c r="N170" s="495"/>
      <c r="O170" s="495"/>
      <c r="P170" s="495"/>
      <c r="Q170" s="495"/>
      <c r="R170" s="495"/>
      <c r="S170" s="495"/>
      <c r="T170" s="495"/>
      <c r="U170" s="495"/>
      <c r="V170" s="495"/>
      <c r="W170" s="495"/>
      <c r="X170" s="495"/>
      <c r="Y170" s="495"/>
      <c r="Z170" s="495"/>
      <c r="AA170" s="495"/>
      <c r="AB170" s="495"/>
      <c r="AC170" s="495"/>
      <c r="AD170" s="495"/>
      <c r="AE170" s="495"/>
      <c r="AF170" s="495"/>
      <c r="AG170" s="495"/>
      <c r="AH170" s="495"/>
      <c r="AI170" s="495"/>
      <c r="AJ170" s="495"/>
      <c r="AK170" s="495"/>
      <c r="AL170" s="496"/>
      <c r="AN170" s="206"/>
    </row>
    <row r="171" spans="1:40" s="204" customFormat="1" ht="15.95" customHeight="1" x14ac:dyDescent="0.2">
      <c r="A171" s="497" t="s">
        <v>173</v>
      </c>
      <c r="B171" s="498"/>
      <c r="C171" s="498"/>
      <c r="D171" s="499"/>
      <c r="E171" s="500" t="s">
        <v>523</v>
      </c>
      <c r="F171" s="501"/>
      <c r="G171" s="501"/>
      <c r="H171" s="501"/>
      <c r="I171" s="501"/>
      <c r="J171" s="501"/>
      <c r="K171" s="501"/>
      <c r="L171" s="501"/>
      <c r="M171" s="501"/>
      <c r="N171" s="501"/>
      <c r="O171" s="501"/>
      <c r="P171" s="501"/>
      <c r="Q171" s="501"/>
      <c r="R171" s="501"/>
      <c r="S171" s="501"/>
      <c r="T171" s="501"/>
      <c r="U171" s="501"/>
      <c r="V171" s="501"/>
      <c r="W171" s="501"/>
      <c r="X171" s="501"/>
      <c r="Y171" s="501"/>
      <c r="Z171" s="501"/>
      <c r="AA171" s="501"/>
      <c r="AB171" s="501"/>
      <c r="AC171" s="501"/>
      <c r="AD171" s="501"/>
      <c r="AE171" s="514"/>
      <c r="AF171" s="508" t="s">
        <v>174</v>
      </c>
      <c r="AG171" s="508"/>
      <c r="AH171" s="508"/>
      <c r="AI171" s="508"/>
      <c r="AJ171" s="509"/>
      <c r="AK171" s="510"/>
      <c r="AL171" s="511"/>
    </row>
    <row r="172" spans="1:40" s="204" customFormat="1" ht="15.95" customHeight="1" x14ac:dyDescent="0.2">
      <c r="A172" s="494" t="s">
        <v>297</v>
      </c>
      <c r="B172" s="495"/>
      <c r="C172" s="495"/>
      <c r="D172" s="495"/>
      <c r="E172" s="495"/>
      <c r="F172" s="495"/>
      <c r="G172" s="495"/>
      <c r="H172" s="495"/>
      <c r="I172" s="495"/>
      <c r="J172" s="495"/>
      <c r="K172" s="495"/>
      <c r="L172" s="495"/>
      <c r="M172" s="495"/>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5"/>
      <c r="AL172" s="496"/>
      <c r="AN172" s="206"/>
    </row>
    <row r="173" spans="1:40" s="204" customFormat="1" ht="26.25" customHeight="1" x14ac:dyDescent="0.2">
      <c r="A173" s="497" t="s">
        <v>173</v>
      </c>
      <c r="B173" s="498"/>
      <c r="C173" s="498"/>
      <c r="D173" s="499"/>
      <c r="E173" s="500" t="s">
        <v>524</v>
      </c>
      <c r="F173" s="501"/>
      <c r="G173" s="501"/>
      <c r="H173" s="501"/>
      <c r="I173" s="501"/>
      <c r="J173" s="501"/>
      <c r="K173" s="501"/>
      <c r="L173" s="502"/>
      <c r="M173" s="503"/>
      <c r="N173" s="503"/>
      <c r="O173" s="503"/>
      <c r="P173" s="503"/>
      <c r="Q173" s="503"/>
      <c r="R173" s="503"/>
      <c r="S173" s="503"/>
      <c r="T173" s="503"/>
      <c r="U173" s="503"/>
      <c r="V173" s="503"/>
      <c r="W173" s="503"/>
      <c r="X173" s="503"/>
      <c r="Y173" s="503"/>
      <c r="Z173" s="503"/>
      <c r="AA173" s="503"/>
      <c r="AB173" s="503"/>
      <c r="AC173" s="503"/>
      <c r="AD173" s="503"/>
      <c r="AE173" s="504"/>
      <c r="AF173" s="508" t="s">
        <v>174</v>
      </c>
      <c r="AG173" s="508"/>
      <c r="AH173" s="508"/>
      <c r="AI173" s="508"/>
      <c r="AJ173" s="509"/>
      <c r="AK173" s="510"/>
      <c r="AL173" s="511"/>
      <c r="AN173" s="206"/>
    </row>
    <row r="174" spans="1:40" s="204" customFormat="1" ht="26.25" customHeight="1" x14ac:dyDescent="0.2">
      <c r="A174" s="535" t="s">
        <v>705</v>
      </c>
      <c r="B174" s="536"/>
      <c r="C174" s="536"/>
      <c r="D174" s="536"/>
      <c r="E174" s="536"/>
      <c r="F174" s="536"/>
      <c r="G174" s="536"/>
      <c r="H174" s="536"/>
      <c r="I174" s="536"/>
      <c r="J174" s="536"/>
      <c r="K174" s="536"/>
      <c r="L174" s="536"/>
      <c r="M174" s="536"/>
      <c r="N174" s="536"/>
      <c r="O174" s="536"/>
      <c r="P174" s="536"/>
      <c r="Q174" s="536"/>
      <c r="R174" s="536"/>
      <c r="S174" s="536"/>
      <c r="T174" s="536"/>
      <c r="U174" s="536"/>
      <c r="V174" s="536"/>
      <c r="W174" s="536"/>
      <c r="X174" s="536"/>
      <c r="Y174" s="536"/>
      <c r="Z174" s="536"/>
      <c r="AA174" s="536"/>
      <c r="AB174" s="536"/>
      <c r="AC174" s="536"/>
      <c r="AD174" s="536"/>
      <c r="AE174" s="536"/>
      <c r="AF174" s="536"/>
      <c r="AG174" s="536"/>
      <c r="AH174" s="536"/>
      <c r="AI174" s="537"/>
      <c r="AJ174" s="538"/>
      <c r="AK174" s="521">
        <f>IF(AI174&gt;="Yes",30,0)</f>
        <v>0</v>
      </c>
      <c r="AL174" s="522"/>
      <c r="AN174" s="202"/>
    </row>
    <row r="175" spans="1:40" s="204" customFormat="1" ht="15.95" customHeight="1" x14ac:dyDescent="0.2">
      <c r="A175" s="429" t="s">
        <v>215</v>
      </c>
      <c r="B175" s="430"/>
      <c r="C175" s="430"/>
      <c r="D175" s="430"/>
      <c r="E175" s="430"/>
      <c r="F175" s="430"/>
      <c r="G175" s="430"/>
      <c r="H175" s="430"/>
      <c r="I175" s="430"/>
      <c r="J175" s="430"/>
      <c r="K175" s="430"/>
      <c r="L175" s="430"/>
      <c r="M175" s="430"/>
      <c r="N175" s="430"/>
      <c r="O175" s="430"/>
      <c r="P175" s="430"/>
      <c r="Q175" s="430"/>
      <c r="R175" s="430"/>
      <c r="S175" s="430"/>
      <c r="T175" s="430"/>
      <c r="U175" s="430"/>
      <c r="V175" s="430"/>
      <c r="W175" s="430"/>
      <c r="X175" s="430"/>
      <c r="Y175" s="430"/>
      <c r="Z175" s="430"/>
      <c r="AA175" s="430"/>
      <c r="AB175" s="430"/>
      <c r="AC175" s="430"/>
      <c r="AD175" s="430"/>
      <c r="AE175" s="430"/>
      <c r="AF175" s="430"/>
      <c r="AG175" s="430"/>
      <c r="AH175" s="430"/>
      <c r="AI175" s="430"/>
      <c r="AJ175" s="430"/>
      <c r="AK175" s="540">
        <f>AK176+AK178+AK180</f>
        <v>0</v>
      </c>
      <c r="AL175" s="522"/>
      <c r="AN175" s="202"/>
    </row>
    <row r="176" spans="1:40" s="204" customFormat="1" ht="15.95" customHeight="1" x14ac:dyDescent="0.2">
      <c r="A176" s="494" t="s">
        <v>357</v>
      </c>
      <c r="B176" s="539"/>
      <c r="C176" s="539"/>
      <c r="D176" s="539"/>
      <c r="E176" s="539"/>
      <c r="F176" s="539"/>
      <c r="G176" s="539"/>
      <c r="H176" s="539"/>
      <c r="I176" s="539"/>
      <c r="J176" s="539"/>
      <c r="K176" s="539"/>
      <c r="L176" s="539"/>
      <c r="M176" s="539"/>
      <c r="N176" s="539"/>
      <c r="O176" s="539"/>
      <c r="P176" s="539"/>
      <c r="Q176" s="539"/>
      <c r="R176" s="539"/>
      <c r="S176" s="539"/>
      <c r="T176" s="539"/>
      <c r="U176" s="539"/>
      <c r="V176" s="539"/>
      <c r="W176" s="539"/>
      <c r="X176" s="539"/>
      <c r="Y176" s="539"/>
      <c r="Z176" s="539"/>
      <c r="AA176" s="539"/>
      <c r="AB176" s="539"/>
      <c r="AC176" s="539"/>
      <c r="AD176" s="539"/>
      <c r="AE176" s="539"/>
      <c r="AF176" s="539"/>
      <c r="AG176" s="539"/>
      <c r="AH176" s="539"/>
      <c r="AI176" s="510"/>
      <c r="AJ176" s="518"/>
      <c r="AK176" s="540">
        <f>IF(AI176&gt;="Yes",20,0)</f>
        <v>0</v>
      </c>
      <c r="AL176" s="522"/>
      <c r="AN176" s="202"/>
    </row>
    <row r="177" spans="1:40" s="204" customFormat="1" ht="15.95" customHeight="1" x14ac:dyDescent="0.2">
      <c r="A177" s="497" t="s">
        <v>173</v>
      </c>
      <c r="B177" s="498"/>
      <c r="C177" s="498"/>
      <c r="D177" s="499"/>
      <c r="E177" s="500" t="s">
        <v>525</v>
      </c>
      <c r="F177" s="501"/>
      <c r="G177" s="501"/>
      <c r="H177" s="501"/>
      <c r="I177" s="501"/>
      <c r="J177" s="501"/>
      <c r="K177" s="501"/>
      <c r="L177" s="502"/>
      <c r="M177" s="503"/>
      <c r="N177" s="503"/>
      <c r="O177" s="503"/>
      <c r="P177" s="503"/>
      <c r="Q177" s="503"/>
      <c r="R177" s="503"/>
      <c r="S177" s="503"/>
      <c r="T177" s="503"/>
      <c r="U177" s="503"/>
      <c r="V177" s="503"/>
      <c r="W177" s="503"/>
      <c r="X177" s="503"/>
      <c r="Y177" s="503"/>
      <c r="Z177" s="503"/>
      <c r="AA177" s="503"/>
      <c r="AB177" s="503"/>
      <c r="AC177" s="503"/>
      <c r="AD177" s="503"/>
      <c r="AE177" s="504"/>
      <c r="AF177" s="508" t="s">
        <v>174</v>
      </c>
      <c r="AG177" s="508"/>
      <c r="AH177" s="508"/>
      <c r="AI177" s="508"/>
      <c r="AJ177" s="509"/>
      <c r="AK177" s="510"/>
      <c r="AL177" s="511"/>
      <c r="AN177" s="202"/>
    </row>
    <row r="178" spans="1:40" s="204" customFormat="1" ht="15.95" customHeight="1" x14ac:dyDescent="0.2">
      <c r="A178" s="494" t="s">
        <v>358</v>
      </c>
      <c r="B178" s="539"/>
      <c r="C178" s="539"/>
      <c r="D178" s="539"/>
      <c r="E178" s="539"/>
      <c r="F178" s="539"/>
      <c r="G178" s="539"/>
      <c r="H178" s="539"/>
      <c r="I178" s="539"/>
      <c r="J178" s="539"/>
      <c r="K178" s="539"/>
      <c r="L178" s="539"/>
      <c r="M178" s="539"/>
      <c r="N178" s="539"/>
      <c r="O178" s="539"/>
      <c r="P178" s="539"/>
      <c r="Q178" s="539"/>
      <c r="R178" s="539"/>
      <c r="S178" s="539"/>
      <c r="T178" s="539"/>
      <c r="U178" s="539"/>
      <c r="V178" s="539"/>
      <c r="W178" s="539"/>
      <c r="X178" s="539"/>
      <c r="Y178" s="539"/>
      <c r="Z178" s="539"/>
      <c r="AA178" s="539"/>
      <c r="AB178" s="539"/>
      <c r="AC178" s="539"/>
      <c r="AD178" s="539"/>
      <c r="AE178" s="539"/>
      <c r="AF178" s="539"/>
      <c r="AG178" s="539"/>
      <c r="AH178" s="539"/>
      <c r="AI178" s="510"/>
      <c r="AJ178" s="518"/>
      <c r="AK178" s="540">
        <f>IF(AI178&gt;="Yes",20,0)</f>
        <v>0</v>
      </c>
      <c r="AL178" s="522"/>
      <c r="AN178" s="202"/>
    </row>
    <row r="179" spans="1:40" s="204" customFormat="1" ht="15.95" customHeight="1" x14ac:dyDescent="0.2">
      <c r="A179" s="497" t="s">
        <v>173</v>
      </c>
      <c r="B179" s="498"/>
      <c r="C179" s="498"/>
      <c r="D179" s="499"/>
      <c r="E179" s="500" t="s">
        <v>526</v>
      </c>
      <c r="F179" s="501"/>
      <c r="G179" s="501"/>
      <c r="H179" s="501"/>
      <c r="I179" s="501"/>
      <c r="J179" s="501"/>
      <c r="K179" s="501"/>
      <c r="L179" s="502"/>
      <c r="M179" s="503"/>
      <c r="N179" s="503"/>
      <c r="O179" s="503"/>
      <c r="P179" s="503"/>
      <c r="Q179" s="503"/>
      <c r="R179" s="503"/>
      <c r="S179" s="503"/>
      <c r="T179" s="503"/>
      <c r="U179" s="503"/>
      <c r="V179" s="503"/>
      <c r="W179" s="503"/>
      <c r="X179" s="503"/>
      <c r="Y179" s="503"/>
      <c r="Z179" s="503"/>
      <c r="AA179" s="503"/>
      <c r="AB179" s="503"/>
      <c r="AC179" s="503"/>
      <c r="AD179" s="503"/>
      <c r="AE179" s="504"/>
      <c r="AF179" s="508" t="s">
        <v>174</v>
      </c>
      <c r="AG179" s="508"/>
      <c r="AH179" s="508"/>
      <c r="AI179" s="508"/>
      <c r="AJ179" s="509"/>
      <c r="AK179" s="510"/>
      <c r="AL179" s="511"/>
      <c r="AN179" s="202"/>
    </row>
    <row r="180" spans="1:40" s="204" customFormat="1" ht="15.95" customHeight="1" x14ac:dyDescent="0.2">
      <c r="A180" s="494" t="s">
        <v>359</v>
      </c>
      <c r="B180" s="539"/>
      <c r="C180" s="539"/>
      <c r="D180" s="539"/>
      <c r="E180" s="539"/>
      <c r="F180" s="539"/>
      <c r="G180" s="539"/>
      <c r="H180" s="539"/>
      <c r="I180" s="539"/>
      <c r="J180" s="539"/>
      <c r="K180" s="539"/>
      <c r="L180" s="539"/>
      <c r="M180" s="539"/>
      <c r="N180" s="539"/>
      <c r="O180" s="539"/>
      <c r="P180" s="539"/>
      <c r="Q180" s="539"/>
      <c r="R180" s="539"/>
      <c r="S180" s="539"/>
      <c r="T180" s="539"/>
      <c r="U180" s="539"/>
      <c r="V180" s="539"/>
      <c r="W180" s="539"/>
      <c r="X180" s="539"/>
      <c r="Y180" s="539"/>
      <c r="Z180" s="539"/>
      <c r="AA180" s="539"/>
      <c r="AB180" s="539"/>
      <c r="AC180" s="539"/>
      <c r="AD180" s="539"/>
      <c r="AE180" s="539"/>
      <c r="AF180" s="539"/>
      <c r="AG180" s="539"/>
      <c r="AH180" s="539"/>
      <c r="AI180" s="510"/>
      <c r="AJ180" s="518"/>
      <c r="AK180" s="540">
        <f>IF(AI180&gt;="Yes",30,0)</f>
        <v>0</v>
      </c>
      <c r="AL180" s="522"/>
      <c r="AN180" s="202"/>
    </row>
    <row r="181" spans="1:40" s="204" customFormat="1" ht="15.95" customHeight="1" thickBot="1" x14ac:dyDescent="0.25">
      <c r="A181" s="497" t="s">
        <v>173</v>
      </c>
      <c r="B181" s="498"/>
      <c r="C181" s="498"/>
      <c r="D181" s="499"/>
      <c r="E181" s="500" t="s">
        <v>527</v>
      </c>
      <c r="F181" s="501"/>
      <c r="G181" s="501"/>
      <c r="H181" s="501"/>
      <c r="I181" s="501"/>
      <c r="J181" s="501"/>
      <c r="K181" s="501"/>
      <c r="L181" s="502"/>
      <c r="M181" s="503"/>
      <c r="N181" s="503"/>
      <c r="O181" s="503"/>
      <c r="P181" s="503"/>
      <c r="Q181" s="503"/>
      <c r="R181" s="503"/>
      <c r="S181" s="503"/>
      <c r="T181" s="503"/>
      <c r="U181" s="503"/>
      <c r="V181" s="503"/>
      <c r="W181" s="503"/>
      <c r="X181" s="503"/>
      <c r="Y181" s="503"/>
      <c r="Z181" s="503"/>
      <c r="AA181" s="503"/>
      <c r="AB181" s="503"/>
      <c r="AC181" s="503"/>
      <c r="AD181" s="503"/>
      <c r="AE181" s="504"/>
      <c r="AF181" s="508" t="s">
        <v>174</v>
      </c>
      <c r="AG181" s="508"/>
      <c r="AH181" s="508"/>
      <c r="AI181" s="508"/>
      <c r="AJ181" s="509"/>
      <c r="AK181" s="525"/>
      <c r="AL181" s="526"/>
      <c r="AN181" s="202"/>
    </row>
    <row r="182" spans="1:40" s="205" customFormat="1" ht="15.95" customHeight="1" thickBot="1" x14ac:dyDescent="0.25">
      <c r="A182" s="512" t="s">
        <v>426</v>
      </c>
      <c r="B182" s="513"/>
      <c r="C182" s="513"/>
      <c r="D182" s="513"/>
      <c r="E182" s="513"/>
      <c r="F182" s="513"/>
      <c r="G182" s="513"/>
      <c r="H182" s="513"/>
      <c r="I182" s="513"/>
      <c r="J182" s="513"/>
      <c r="K182" s="513"/>
      <c r="L182" s="513"/>
      <c r="M182" s="513"/>
      <c r="N182" s="513"/>
      <c r="O182" s="513"/>
      <c r="P182" s="513"/>
      <c r="Q182" s="513"/>
      <c r="R182" s="513"/>
      <c r="S182" s="513"/>
      <c r="T182" s="513"/>
      <c r="U182" s="513"/>
      <c r="V182" s="513"/>
      <c r="W182" s="513"/>
      <c r="X182" s="513"/>
      <c r="Y182" s="513"/>
      <c r="Z182" s="513"/>
      <c r="AA182" s="513"/>
      <c r="AB182" s="513"/>
      <c r="AC182" s="513"/>
      <c r="AD182" s="513"/>
      <c r="AE182" s="513"/>
      <c r="AF182" s="513"/>
      <c r="AG182" s="513"/>
      <c r="AH182" s="513"/>
      <c r="AI182" s="513"/>
      <c r="AJ182" s="513"/>
      <c r="AK182" s="492">
        <f>AK166+AK167+AK174+AK175</f>
        <v>60</v>
      </c>
      <c r="AL182" s="493"/>
      <c r="AN182" s="202"/>
    </row>
    <row r="183" spans="1:40" s="203" customFormat="1" ht="18.75" customHeight="1" thickBot="1" x14ac:dyDescent="0.25">
      <c r="A183" s="560" t="s">
        <v>432</v>
      </c>
      <c r="B183" s="561"/>
      <c r="C183" s="561"/>
      <c r="D183" s="561"/>
      <c r="E183" s="561"/>
      <c r="F183" s="561"/>
      <c r="G183" s="561"/>
      <c r="H183" s="561"/>
      <c r="I183" s="561"/>
      <c r="J183" s="561"/>
      <c r="K183" s="561"/>
      <c r="L183" s="561"/>
      <c r="M183" s="561"/>
      <c r="N183" s="561"/>
      <c r="O183" s="561"/>
      <c r="P183" s="561"/>
      <c r="Q183" s="561"/>
      <c r="R183" s="561"/>
      <c r="S183" s="561"/>
      <c r="T183" s="561"/>
      <c r="U183" s="561"/>
      <c r="V183" s="561"/>
      <c r="W183" s="561"/>
      <c r="X183" s="561"/>
      <c r="Y183" s="561"/>
      <c r="Z183" s="561"/>
      <c r="AA183" s="561"/>
      <c r="AB183" s="561"/>
      <c r="AC183" s="562"/>
      <c r="AD183" s="563" t="s">
        <v>425</v>
      </c>
      <c r="AE183" s="563"/>
      <c r="AF183" s="563"/>
      <c r="AG183" s="563"/>
      <c r="AH183" s="563"/>
      <c r="AI183" s="563"/>
      <c r="AJ183" s="564"/>
      <c r="AK183" s="492">
        <f>'CDBG State Objectives'!$AK$3</f>
        <v>0</v>
      </c>
      <c r="AL183" s="493"/>
      <c r="AN183" s="202"/>
    </row>
  </sheetData>
  <sheetProtection password="CA79" sheet="1" selectLockedCells="1"/>
  <mergeCells count="560">
    <mergeCell ref="A144:AH144"/>
    <mergeCell ref="AI144:AJ144"/>
    <mergeCell ref="AK144:AL144"/>
    <mergeCell ref="A145:D145"/>
    <mergeCell ref="E145:K145"/>
    <mergeCell ref="L145:AE145"/>
    <mergeCell ref="AF145:AJ145"/>
    <mergeCell ref="AK145:AL145"/>
    <mergeCell ref="A2:X2"/>
    <mergeCell ref="Y2:AJ2"/>
    <mergeCell ref="A63:X63"/>
    <mergeCell ref="Y63:AJ63"/>
    <mergeCell ref="A125:X125"/>
    <mergeCell ref="Y125:AJ125"/>
    <mergeCell ref="A141:AH141"/>
    <mergeCell ref="AI141:AJ141"/>
    <mergeCell ref="AK141:AL141"/>
    <mergeCell ref="A142:D142"/>
    <mergeCell ref="E142:K142"/>
    <mergeCell ref="L142:AE142"/>
    <mergeCell ref="AF142:AJ142"/>
    <mergeCell ref="AK142:AL142"/>
    <mergeCell ref="A143:AJ143"/>
    <mergeCell ref="AK143:AL143"/>
    <mergeCell ref="A138:AH138"/>
    <mergeCell ref="AI138:AJ138"/>
    <mergeCell ref="AK138:AL138"/>
    <mergeCell ref="A139:D139"/>
    <mergeCell ref="E139:K139"/>
    <mergeCell ref="L139:AE139"/>
    <mergeCell ref="AF139:AJ139"/>
    <mergeCell ref="AK139:AL139"/>
    <mergeCell ref="A140:AJ140"/>
    <mergeCell ref="AK140:AL140"/>
    <mergeCell ref="A135:AJ135"/>
    <mergeCell ref="AK135:AL135"/>
    <mergeCell ref="A136:AH136"/>
    <mergeCell ref="AI136:AJ136"/>
    <mergeCell ref="AK136:AL136"/>
    <mergeCell ref="A137:D137"/>
    <mergeCell ref="E137:K137"/>
    <mergeCell ref="L137:AE137"/>
    <mergeCell ref="AF137:AJ137"/>
    <mergeCell ref="AK137:AL137"/>
    <mergeCell ref="E132:K132"/>
    <mergeCell ref="L132:AE132"/>
    <mergeCell ref="AF132:AJ132"/>
    <mergeCell ref="AK132:AL132"/>
    <mergeCell ref="A133:AH133"/>
    <mergeCell ref="AI133:AJ133"/>
    <mergeCell ref="AK133:AL133"/>
    <mergeCell ref="A134:D134"/>
    <mergeCell ref="E134:K134"/>
    <mergeCell ref="L134:AE134"/>
    <mergeCell ref="AF134:AJ134"/>
    <mergeCell ref="AK134:AL134"/>
    <mergeCell ref="A127:AJ127"/>
    <mergeCell ref="AK127:AL127"/>
    <mergeCell ref="A128:AJ128"/>
    <mergeCell ref="AK128:AL128"/>
    <mergeCell ref="A129:AH129"/>
    <mergeCell ref="AI129:AJ129"/>
    <mergeCell ref="AK129:AL129"/>
    <mergeCell ref="A130:D130"/>
    <mergeCell ref="E130:K130"/>
    <mergeCell ref="L130:AE130"/>
    <mergeCell ref="AF130:AJ130"/>
    <mergeCell ref="AK130:AL130"/>
    <mergeCell ref="A131:AH131"/>
    <mergeCell ref="AI131:AJ131"/>
    <mergeCell ref="AK131:AL131"/>
    <mergeCell ref="A132:D132"/>
    <mergeCell ref="A181:D181"/>
    <mergeCell ref="E181:K181"/>
    <mergeCell ref="L181:AE181"/>
    <mergeCell ref="AF181:AJ181"/>
    <mergeCell ref="AK181:AL181"/>
    <mergeCell ref="A174:AH174"/>
    <mergeCell ref="AI174:AJ174"/>
    <mergeCell ref="AK174:AL174"/>
    <mergeCell ref="A175:AJ175"/>
    <mergeCell ref="AK175:AL175"/>
    <mergeCell ref="A176:AH176"/>
    <mergeCell ref="AI176:AJ176"/>
    <mergeCell ref="AK176:AL176"/>
    <mergeCell ref="A177:D177"/>
    <mergeCell ref="E177:K177"/>
    <mergeCell ref="L177:AE177"/>
    <mergeCell ref="AF177:AJ177"/>
    <mergeCell ref="AK177:AL177"/>
    <mergeCell ref="A170:AL170"/>
    <mergeCell ref="A171:D171"/>
    <mergeCell ref="A182:AJ182"/>
    <mergeCell ref="AK182:AL182"/>
    <mergeCell ref="A183:AC183"/>
    <mergeCell ref="AD183:AJ183"/>
    <mergeCell ref="AK183:AL183"/>
    <mergeCell ref="A178:AH178"/>
    <mergeCell ref="AI178:AJ178"/>
    <mergeCell ref="AK178:AL178"/>
    <mergeCell ref="A179:D179"/>
    <mergeCell ref="E179:K179"/>
    <mergeCell ref="L179:AE179"/>
    <mergeCell ref="AF179:AJ179"/>
    <mergeCell ref="AK179:AL179"/>
    <mergeCell ref="A180:AH180"/>
    <mergeCell ref="AI180:AJ180"/>
    <mergeCell ref="AK180:AL180"/>
    <mergeCell ref="E171:AE171"/>
    <mergeCell ref="AF171:AJ171"/>
    <mergeCell ref="AK171:AL171"/>
    <mergeCell ref="A172:AL172"/>
    <mergeCell ref="A173:D173"/>
    <mergeCell ref="E173:K173"/>
    <mergeCell ref="L173:AE173"/>
    <mergeCell ref="AF173:AJ173"/>
    <mergeCell ref="AK173:AL173"/>
    <mergeCell ref="A164:AJ164"/>
    <mergeCell ref="AK164:AL164"/>
    <mergeCell ref="A165:AL165"/>
    <mergeCell ref="A166:AJ166"/>
    <mergeCell ref="AK166:AL166"/>
    <mergeCell ref="A167:AJ167"/>
    <mergeCell ref="AK167:AL167"/>
    <mergeCell ref="A168:AL168"/>
    <mergeCell ref="A169:D169"/>
    <mergeCell ref="E169:AE169"/>
    <mergeCell ref="AF169:AJ169"/>
    <mergeCell ref="AK169:AL169"/>
    <mergeCell ref="A161:D161"/>
    <mergeCell ref="E161:K161"/>
    <mergeCell ref="L161:AE161"/>
    <mergeCell ref="AF161:AJ161"/>
    <mergeCell ref="AK161:AL161"/>
    <mergeCell ref="A162:AH162"/>
    <mergeCell ref="AI162:AJ162"/>
    <mergeCell ref="AK162:AL162"/>
    <mergeCell ref="A163:D163"/>
    <mergeCell ref="E163:K163"/>
    <mergeCell ref="L163:AE163"/>
    <mergeCell ref="AF163:AJ163"/>
    <mergeCell ref="AK163:AL163"/>
    <mergeCell ref="A158:AH158"/>
    <mergeCell ref="AI158:AJ158"/>
    <mergeCell ref="AK158:AL158"/>
    <mergeCell ref="A159:D159"/>
    <mergeCell ref="E159:K159"/>
    <mergeCell ref="L159:AE159"/>
    <mergeCell ref="AF159:AJ159"/>
    <mergeCell ref="AK159:AL159"/>
    <mergeCell ref="A160:AH160"/>
    <mergeCell ref="AI160:AJ160"/>
    <mergeCell ref="AK160:AL160"/>
    <mergeCell ref="A155:G155"/>
    <mergeCell ref="H155:AJ155"/>
    <mergeCell ref="AK155:AL155"/>
    <mergeCell ref="A156:D156"/>
    <mergeCell ref="E156:K156"/>
    <mergeCell ref="L156:AE156"/>
    <mergeCell ref="AF156:AJ156"/>
    <mergeCell ref="AK156:AL156"/>
    <mergeCell ref="A157:AJ157"/>
    <mergeCell ref="AK157:AL157"/>
    <mergeCell ref="A151:AL151"/>
    <mergeCell ref="A152:D152"/>
    <mergeCell ref="E152:K152"/>
    <mergeCell ref="L152:AE152"/>
    <mergeCell ref="AF152:AJ152"/>
    <mergeCell ref="AK152:AL152"/>
    <mergeCell ref="A153:AL153"/>
    <mergeCell ref="A154:D154"/>
    <mergeCell ref="E154:K154"/>
    <mergeCell ref="L154:AE154"/>
    <mergeCell ref="AF154:AJ154"/>
    <mergeCell ref="AK154:AL154"/>
    <mergeCell ref="A147:AL147"/>
    <mergeCell ref="A148:AJ148"/>
    <mergeCell ref="AK148:AL148"/>
    <mergeCell ref="A149:AL149"/>
    <mergeCell ref="A150:D150"/>
    <mergeCell ref="E150:K150"/>
    <mergeCell ref="L150:AE150"/>
    <mergeCell ref="AF150:AJ150"/>
    <mergeCell ref="AK150:AL150"/>
    <mergeCell ref="E117:K117"/>
    <mergeCell ref="L117:AE117"/>
    <mergeCell ref="AF117:AJ117"/>
    <mergeCell ref="AK117:AL117"/>
    <mergeCell ref="A114:AH114"/>
    <mergeCell ref="AK125:AL125"/>
    <mergeCell ref="A146:AL146"/>
    <mergeCell ref="A126:AL126"/>
    <mergeCell ref="AK36:AL36"/>
    <mergeCell ref="AI38:AJ38"/>
    <mergeCell ref="AK38:AL38"/>
    <mergeCell ref="AI40:AJ40"/>
    <mergeCell ref="AK40:AL40"/>
    <mergeCell ref="A40:AH40"/>
    <mergeCell ref="A123:AC123"/>
    <mergeCell ref="AD123:AJ123"/>
    <mergeCell ref="A103:D103"/>
    <mergeCell ref="E103:K103"/>
    <mergeCell ref="L103:AE103"/>
    <mergeCell ref="AF103:AJ103"/>
    <mergeCell ref="AK103:AL103"/>
    <mergeCell ref="AK100:AL100"/>
    <mergeCell ref="A101:D101"/>
    <mergeCell ref="E101:K101"/>
    <mergeCell ref="AI116:AJ116"/>
    <mergeCell ref="AK116:AL116"/>
    <mergeCell ref="AK2:AL2"/>
    <mergeCell ref="A23:AL23"/>
    <mergeCell ref="A24:AL24"/>
    <mergeCell ref="A45:AJ45"/>
    <mergeCell ref="E47:AE47"/>
    <mergeCell ref="E49:AE49"/>
    <mergeCell ref="A48:AL48"/>
    <mergeCell ref="A46:AL46"/>
    <mergeCell ref="AF39:AJ39"/>
    <mergeCell ref="AK39:AL39"/>
    <mergeCell ref="A33:G33"/>
    <mergeCell ref="H33:AJ33"/>
    <mergeCell ref="AK29:AL29"/>
    <mergeCell ref="A37:D37"/>
    <mergeCell ref="AK35:AL35"/>
    <mergeCell ref="E37:K37"/>
    <mergeCell ref="L37:AE37"/>
    <mergeCell ref="A25:AJ25"/>
    <mergeCell ref="A28:AL28"/>
    <mergeCell ref="A38:AH38"/>
    <mergeCell ref="A36:AH36"/>
    <mergeCell ref="AI36:AJ36"/>
    <mergeCell ref="A1:AI1"/>
    <mergeCell ref="AJ1:AL1"/>
    <mergeCell ref="A43:AL43"/>
    <mergeCell ref="A44:AJ44"/>
    <mergeCell ref="AK44:AL44"/>
    <mergeCell ref="A29:D29"/>
    <mergeCell ref="E29:K29"/>
    <mergeCell ref="L29:AE29"/>
    <mergeCell ref="AF29:AJ29"/>
    <mergeCell ref="A30:AL30"/>
    <mergeCell ref="A26:AL26"/>
    <mergeCell ref="A27:D27"/>
    <mergeCell ref="E27:K27"/>
    <mergeCell ref="L27:AE27"/>
    <mergeCell ref="AF27:AJ27"/>
    <mergeCell ref="AK27:AL27"/>
    <mergeCell ref="A31:D31"/>
    <mergeCell ref="E31:K31"/>
    <mergeCell ref="L31:AE31"/>
    <mergeCell ref="AK25:AL25"/>
    <mergeCell ref="L34:AE34"/>
    <mergeCell ref="AF34:AJ34"/>
    <mergeCell ref="AK34:AL34"/>
    <mergeCell ref="L39:AE39"/>
    <mergeCell ref="A115:AJ115"/>
    <mergeCell ref="L55:AE55"/>
    <mergeCell ref="AF55:AJ55"/>
    <mergeCell ref="AK55:AL55"/>
    <mergeCell ref="A52:AH52"/>
    <mergeCell ref="AI52:AJ52"/>
    <mergeCell ref="AK52:AL52"/>
    <mergeCell ref="A47:D47"/>
    <mergeCell ref="AF47:AJ47"/>
    <mergeCell ref="AK47:AL47"/>
    <mergeCell ref="A49:D49"/>
    <mergeCell ref="AF49:AJ49"/>
    <mergeCell ref="AK49:AL49"/>
    <mergeCell ref="A51:D51"/>
    <mergeCell ref="E51:K51"/>
    <mergeCell ref="L51:AE51"/>
    <mergeCell ref="AF51:AJ51"/>
    <mergeCell ref="AK51:AL51"/>
    <mergeCell ref="A88:AJ88"/>
    <mergeCell ref="AK88:AL88"/>
    <mergeCell ref="A89:AL89"/>
    <mergeCell ref="A58:AH58"/>
    <mergeCell ref="A60:AJ60"/>
    <mergeCell ref="AK60:AL60"/>
    <mergeCell ref="A120:AH120"/>
    <mergeCell ref="AI120:AJ120"/>
    <mergeCell ref="AK120:AL120"/>
    <mergeCell ref="A121:D121"/>
    <mergeCell ref="E121:K121"/>
    <mergeCell ref="L121:AE121"/>
    <mergeCell ref="AF121:AJ121"/>
    <mergeCell ref="AK121:AL121"/>
    <mergeCell ref="A118:AH118"/>
    <mergeCell ref="AI118:AJ118"/>
    <mergeCell ref="AK118:AL118"/>
    <mergeCell ref="A119:D119"/>
    <mergeCell ref="E119:K119"/>
    <mergeCell ref="L119:AE119"/>
    <mergeCell ref="AF119:AJ119"/>
    <mergeCell ref="AK119:AL119"/>
    <mergeCell ref="AF31:AJ31"/>
    <mergeCell ref="AK31:AL31"/>
    <mergeCell ref="A32:AL32"/>
    <mergeCell ref="A41:D41"/>
    <mergeCell ref="E41:K41"/>
    <mergeCell ref="L41:AE41"/>
    <mergeCell ref="AF41:AJ41"/>
    <mergeCell ref="AK41:AL41"/>
    <mergeCell ref="AF37:AJ37"/>
    <mergeCell ref="AK37:AL37"/>
    <mergeCell ref="A39:D39"/>
    <mergeCell ref="E39:K39"/>
    <mergeCell ref="AK33:AL33"/>
    <mergeCell ref="A34:D34"/>
    <mergeCell ref="E34:K34"/>
    <mergeCell ref="A87:AL87"/>
    <mergeCell ref="A56:AH56"/>
    <mergeCell ref="A90:D90"/>
    <mergeCell ref="E90:K90"/>
    <mergeCell ref="L90:AE90"/>
    <mergeCell ref="AF90:AJ90"/>
    <mergeCell ref="AK90:AL90"/>
    <mergeCell ref="AI56:AJ56"/>
    <mergeCell ref="AK56:AL56"/>
    <mergeCell ref="A57:D57"/>
    <mergeCell ref="E57:K57"/>
    <mergeCell ref="L57:AE57"/>
    <mergeCell ref="AF57:AJ57"/>
    <mergeCell ref="AK57:AL57"/>
    <mergeCell ref="AF70:AJ70"/>
    <mergeCell ref="AK70:AL70"/>
    <mergeCell ref="A71:AH71"/>
    <mergeCell ref="AI71:AJ71"/>
    <mergeCell ref="AK71:AL71"/>
    <mergeCell ref="A72:D72"/>
    <mergeCell ref="A69:AH69"/>
    <mergeCell ref="AI69:AJ69"/>
    <mergeCell ref="AK69:AL69"/>
    <mergeCell ref="A70:D70"/>
    <mergeCell ref="E70:K70"/>
    <mergeCell ref="L70:AE70"/>
    <mergeCell ref="A86:AL86"/>
    <mergeCell ref="AK59:AL59"/>
    <mergeCell ref="A67:AH67"/>
    <mergeCell ref="AI67:AJ67"/>
    <mergeCell ref="AK67:AL67"/>
    <mergeCell ref="AK63:AL63"/>
    <mergeCell ref="A59:D59"/>
    <mergeCell ref="E59:K59"/>
    <mergeCell ref="L59:AE59"/>
    <mergeCell ref="AF59:AJ59"/>
    <mergeCell ref="A61:AC61"/>
    <mergeCell ref="AD61:AJ61"/>
    <mergeCell ref="AK61:AL61"/>
    <mergeCell ref="A68:D68"/>
    <mergeCell ref="E68:K68"/>
    <mergeCell ref="L68:AE68"/>
    <mergeCell ref="AF68:AJ68"/>
    <mergeCell ref="AK68:AL68"/>
    <mergeCell ref="E72:K72"/>
    <mergeCell ref="L72:AE72"/>
    <mergeCell ref="AF72:AJ72"/>
    <mergeCell ref="AK72:AL72"/>
    <mergeCell ref="A97:AJ97"/>
    <mergeCell ref="AK97:AL97"/>
    <mergeCell ref="A98:AH98"/>
    <mergeCell ref="AI98:AJ98"/>
    <mergeCell ref="AK98:AL98"/>
    <mergeCell ref="A92:D92"/>
    <mergeCell ref="E92:K92"/>
    <mergeCell ref="L92:AE92"/>
    <mergeCell ref="AF92:AJ92"/>
    <mergeCell ref="AK92:AL92"/>
    <mergeCell ref="A94:D94"/>
    <mergeCell ref="E94:K94"/>
    <mergeCell ref="L94:AE94"/>
    <mergeCell ref="AF94:AJ94"/>
    <mergeCell ref="AK94:AL94"/>
    <mergeCell ref="A93:AL93"/>
    <mergeCell ref="A95:G95"/>
    <mergeCell ref="H95:AJ95"/>
    <mergeCell ref="AK95:AL95"/>
    <mergeCell ref="A96:D96"/>
    <mergeCell ref="E96:K96"/>
    <mergeCell ref="L96:AE96"/>
    <mergeCell ref="AF96:AJ96"/>
    <mergeCell ref="AK96:AL96"/>
    <mergeCell ref="A73:AJ73"/>
    <mergeCell ref="AK73:AL73"/>
    <mergeCell ref="A74:AH74"/>
    <mergeCell ref="AI74:AJ74"/>
    <mergeCell ref="A91:AL91"/>
    <mergeCell ref="A104:AJ104"/>
    <mergeCell ref="AK104:AL104"/>
    <mergeCell ref="A107:AJ107"/>
    <mergeCell ref="AK107:AL107"/>
    <mergeCell ref="A105:AL105"/>
    <mergeCell ref="A106:AJ106"/>
    <mergeCell ref="AK106:AL106"/>
    <mergeCell ref="L99:AE99"/>
    <mergeCell ref="AF99:AJ99"/>
    <mergeCell ref="AK99:AL99"/>
    <mergeCell ref="A100:AH100"/>
    <mergeCell ref="AI100:AJ100"/>
    <mergeCell ref="L101:AE101"/>
    <mergeCell ref="AF101:AJ101"/>
    <mergeCell ref="AK101:AL101"/>
    <mergeCell ref="A102:AH102"/>
    <mergeCell ref="AI102:AJ102"/>
    <mergeCell ref="AK102:AL102"/>
    <mergeCell ref="A99:D99"/>
    <mergeCell ref="E99:K99"/>
    <mergeCell ref="A108:AL108"/>
    <mergeCell ref="A109:D109"/>
    <mergeCell ref="AF109:AJ109"/>
    <mergeCell ref="AK109:AL109"/>
    <mergeCell ref="E109:AE109"/>
    <mergeCell ref="AK123:AL123"/>
    <mergeCell ref="A112:AL112"/>
    <mergeCell ref="A113:D113"/>
    <mergeCell ref="E113:K113"/>
    <mergeCell ref="L113:AE113"/>
    <mergeCell ref="AF113:AJ113"/>
    <mergeCell ref="AK113:AL113"/>
    <mergeCell ref="A110:AL110"/>
    <mergeCell ref="A111:D111"/>
    <mergeCell ref="AF111:AJ111"/>
    <mergeCell ref="AK111:AL111"/>
    <mergeCell ref="E111:AE111"/>
    <mergeCell ref="AK115:AL115"/>
    <mergeCell ref="A116:AH116"/>
    <mergeCell ref="AI114:AJ114"/>
    <mergeCell ref="AK114:AL114"/>
    <mergeCell ref="A122:AJ122"/>
    <mergeCell ref="AK122:AL122"/>
    <mergeCell ref="A117:D117"/>
    <mergeCell ref="A3:AL3"/>
    <mergeCell ref="A4:AJ4"/>
    <mergeCell ref="AK4:AL4"/>
    <mergeCell ref="AK5:AL5"/>
    <mergeCell ref="A6:AH6"/>
    <mergeCell ref="AI6:AJ6"/>
    <mergeCell ref="AK6:AL6"/>
    <mergeCell ref="A7:D7"/>
    <mergeCell ref="E7:K7"/>
    <mergeCell ref="L7:AE7"/>
    <mergeCell ref="AF7:AJ7"/>
    <mergeCell ref="AK7:AL7"/>
    <mergeCell ref="A11:D11"/>
    <mergeCell ref="E11:K11"/>
    <mergeCell ref="L11:AE11"/>
    <mergeCell ref="AF11:AJ11"/>
    <mergeCell ref="AK11:AL11"/>
    <mergeCell ref="A5:AJ5"/>
    <mergeCell ref="A13:AH13"/>
    <mergeCell ref="AI13:AJ13"/>
    <mergeCell ref="AK13:AL13"/>
    <mergeCell ref="E9:K9"/>
    <mergeCell ref="L9:AE9"/>
    <mergeCell ref="AF9:AJ9"/>
    <mergeCell ref="AK9:AL9"/>
    <mergeCell ref="A8:AH8"/>
    <mergeCell ref="AI8:AJ8"/>
    <mergeCell ref="AK8:AL8"/>
    <mergeCell ref="A10:AH10"/>
    <mergeCell ref="AI10:AJ10"/>
    <mergeCell ref="AK10:AL10"/>
    <mergeCell ref="A9:D9"/>
    <mergeCell ref="A14:D14"/>
    <mergeCell ref="E14:K14"/>
    <mergeCell ref="L14:AE14"/>
    <mergeCell ref="AF14:AJ14"/>
    <mergeCell ref="AK14:AL14"/>
    <mergeCell ref="A12:AJ12"/>
    <mergeCell ref="AK12:AL12"/>
    <mergeCell ref="A15:AH15"/>
    <mergeCell ref="AI15:AJ15"/>
    <mergeCell ref="AK15:AL15"/>
    <mergeCell ref="A16:D16"/>
    <mergeCell ref="E16:K16"/>
    <mergeCell ref="L16:AE16"/>
    <mergeCell ref="AF16:AJ16"/>
    <mergeCell ref="AK16:AL16"/>
    <mergeCell ref="A17:AJ17"/>
    <mergeCell ref="AK17:AL17"/>
    <mergeCell ref="A18:AH18"/>
    <mergeCell ref="AI18:AJ18"/>
    <mergeCell ref="AK18:AL18"/>
    <mergeCell ref="A19:D19"/>
    <mergeCell ref="E19:K19"/>
    <mergeCell ref="L19:AE19"/>
    <mergeCell ref="AF19:AJ19"/>
    <mergeCell ref="AK19:AL19"/>
    <mergeCell ref="A20:AJ20"/>
    <mergeCell ref="AK20:AL20"/>
    <mergeCell ref="A21:AH21"/>
    <mergeCell ref="AI21:AJ21"/>
    <mergeCell ref="AK21:AL21"/>
    <mergeCell ref="A22:D22"/>
    <mergeCell ref="E22:K22"/>
    <mergeCell ref="L22:AE22"/>
    <mergeCell ref="AF22:AJ22"/>
    <mergeCell ref="AK22:AL22"/>
    <mergeCell ref="A64:AL64"/>
    <mergeCell ref="A65:AJ65"/>
    <mergeCell ref="AK65:AL65"/>
    <mergeCell ref="A66:AJ66"/>
    <mergeCell ref="AK66:AL66"/>
    <mergeCell ref="A50:AL50"/>
    <mergeCell ref="AI58:AJ58"/>
    <mergeCell ref="AK58:AL58"/>
    <mergeCell ref="A53:AJ53"/>
    <mergeCell ref="AK53:AL53"/>
    <mergeCell ref="A54:AH54"/>
    <mergeCell ref="AI54:AJ54"/>
    <mergeCell ref="AK54:AL54"/>
    <mergeCell ref="A55:D55"/>
    <mergeCell ref="E55:K55"/>
    <mergeCell ref="A35:AJ35"/>
    <mergeCell ref="AK45:AL45"/>
    <mergeCell ref="A42:AJ42"/>
    <mergeCell ref="AK42:AL42"/>
    <mergeCell ref="AK74:AL74"/>
    <mergeCell ref="A75:D75"/>
    <mergeCell ref="E75:K75"/>
    <mergeCell ref="L75:AE75"/>
    <mergeCell ref="AF75:AJ75"/>
    <mergeCell ref="AK75:AL75"/>
    <mergeCell ref="A83:AJ83"/>
    <mergeCell ref="AK83:AL83"/>
    <mergeCell ref="A76:AH76"/>
    <mergeCell ref="AI76:AJ76"/>
    <mergeCell ref="AK76:AL76"/>
    <mergeCell ref="A77:D77"/>
    <mergeCell ref="E77:K77"/>
    <mergeCell ref="L77:AE77"/>
    <mergeCell ref="AF77:AJ77"/>
    <mergeCell ref="AK77:AL77"/>
    <mergeCell ref="A80:AJ80"/>
    <mergeCell ref="AK80:AL80"/>
    <mergeCell ref="A84:AH84"/>
    <mergeCell ref="AI84:AJ84"/>
    <mergeCell ref="AK84:AL84"/>
    <mergeCell ref="A85:D85"/>
    <mergeCell ref="E85:K85"/>
    <mergeCell ref="L85:AE85"/>
    <mergeCell ref="AF85:AJ85"/>
    <mergeCell ref="AK85:AL85"/>
    <mergeCell ref="A78:AH78"/>
    <mergeCell ref="AI78:AJ78"/>
    <mergeCell ref="AK78:AL78"/>
    <mergeCell ref="A79:D79"/>
    <mergeCell ref="E79:K79"/>
    <mergeCell ref="L79:AE79"/>
    <mergeCell ref="AF79:AJ79"/>
    <mergeCell ref="AK79:AL79"/>
    <mergeCell ref="A81:AH81"/>
    <mergeCell ref="AI81:AJ81"/>
    <mergeCell ref="AK81:AL81"/>
    <mergeCell ref="A82:D82"/>
    <mergeCell ref="E82:K82"/>
    <mergeCell ref="L82:AE82"/>
    <mergeCell ref="AF82:AJ82"/>
    <mergeCell ref="AK82:AL82"/>
  </mergeCells>
  <dataValidations count="3">
    <dataValidation type="list" allowBlank="1" showInputMessage="1" showErrorMessage="1" sqref="AI114:AJ114 AI54:AJ54 AI56:AJ56 AI58:AJ58 AI52:AJ52 AI116:AJ116 AI118:AJ118 AI120:AJ120 AI36:AJ36 AI38:AJ38 AI40:AJ40 AI98:AJ98 AI100:AJ100 AI102:AJ102 AI174:AJ174 AI176:AJ176 AI178:AJ178 AI180:AJ180 AI158:AJ158 AI160:AJ160 AI162:AJ162 AI8:AJ8 AI6:AJ6 AI10:AJ10 AI13:AJ13 AI15:AJ15 AI18:AJ18 AI21:AJ21 AI69:AJ69 AI67:AJ67 AI71:AJ71 AI74:AJ74 AI76:AJ76 AI81:AJ81 AI84:AJ84 AI78:AJ78 AI131:AJ131 AI129:AJ129 AI133:AJ133 AI136:AJ136 AI138:AJ138 AI141:AJ141 AI144:AJ144">
      <formula1>"Yes,No"</formula1>
    </dataValidation>
    <dataValidation type="list" allowBlank="1" showInputMessage="1" showErrorMessage="1" sqref="AK57 AK55 AK94 AK59 AK119 AK117 AK51 AK121 AK34 AK37 AK39 AK41 AK27 AK29 AK31 AK96 AK90 AK92 AK111 AK47 AK113 AK109 AK49 AK99 AK101 AK103 AK154 AK179 AK177 AK181 AK156 AK150 AK152 AK171 AK173 AK169 AK159 AK161 AK163 AK7 AK9 AK11 AK14 AK16 AK19 AK22 AK68 AK70 AK72 AK75 AK85 AK82 AK77 AK79 AK130 AK132 AK134 AK137 AK139 AK142 AK145">
      <formula1>"Yes,No,N/A"</formula1>
    </dataValidation>
    <dataValidation type="list" allowBlank="1" showInputMessage="1" showErrorMessage="1" sqref="H95 H155 H33:AJ33">
      <formula1>$AN$33:$AN$35</formula1>
    </dataValidation>
  </dataValidations>
  <hyperlinks>
    <hyperlink ref="A6:AH6" r:id="rId1" display="• Have you submitted a list of Local Business Surveyed to determine demand using the US Census County Business Pattern (CBP)? - 25 points"/>
    <hyperlink ref="A69:AH69" r:id="rId2" display="• Have you submitted documentation determining the number of businesses by industry category and segment (use NAICS code level breakdown)? - 25 points"/>
    <hyperlink ref="A129:AH129" r:id="rId3" display="• Have you submitted a list of Local Business Surveyed to determine demand using the US Census County Business Pattern (CBP)? - 25 points"/>
  </hyperlinks>
  <printOptions horizontalCentered="1"/>
  <pageMargins left="0.5" right="0" top="0.5" bottom="0.3" header="0" footer="0"/>
  <pageSetup scale="59" fitToHeight="2" orientation="portrait" r:id="rId4"/>
  <headerFooter scaleWithDoc="0" alignWithMargins="0">
    <oddFooter>&amp;L&amp;9HCD CDBG&amp;C&amp;9Page &amp;P of &amp;N&amp;R&amp;"Arial,Italic"&amp;9&amp;A</oddFooter>
  </headerFooter>
  <rowBreaks count="2" manualBreakCount="2">
    <brk id="61" max="16383" man="1"/>
    <brk id="123" max="16383" man="1"/>
  </rowBreaks>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84"/>
  <sheetViews>
    <sheetView zoomScaleNormal="100" zoomScaleSheetLayoutView="100" workbookViewId="0">
      <selection activeCell="B1" sqref="B1:E1"/>
    </sheetView>
  </sheetViews>
  <sheetFormatPr defaultRowHeight="12.75" x14ac:dyDescent="0.2"/>
  <cols>
    <col min="1" max="1" width="36.28515625" style="178" customWidth="1"/>
    <col min="2" max="2" width="13.28515625" style="149" customWidth="1"/>
    <col min="3" max="10" width="16.7109375" style="149" customWidth="1"/>
  </cols>
  <sheetData>
    <row r="1" spans="1:11" s="150" customFormat="1" ht="13.5" thickBot="1" x14ac:dyDescent="0.25">
      <c r="A1" s="177"/>
      <c r="B1" s="687" t="s">
        <v>129</v>
      </c>
      <c r="C1" s="685"/>
      <c r="D1" s="685"/>
      <c r="E1" s="686"/>
    </row>
    <row r="2" spans="1:11" ht="36" customHeight="1" x14ac:dyDescent="0.2">
      <c r="A2" s="185"/>
      <c r="B2" s="165" t="s">
        <v>149</v>
      </c>
      <c r="C2" s="166" t="s">
        <v>130</v>
      </c>
      <c r="D2" s="166" t="s">
        <v>128</v>
      </c>
      <c r="E2" s="164" t="s">
        <v>131</v>
      </c>
    </row>
    <row r="3" spans="1:11" s="153" customFormat="1" x14ac:dyDescent="0.2">
      <c r="A3" s="186" t="s">
        <v>141</v>
      </c>
      <c r="B3" s="159">
        <f>SUM(B4:B6)</f>
        <v>400</v>
      </c>
      <c r="C3" s="157">
        <f>SUM(C4:C6)</f>
        <v>250</v>
      </c>
      <c r="D3" s="157">
        <f>SUM(D4:D6)</f>
        <v>250</v>
      </c>
      <c r="E3" s="160">
        <f>SUM(E4:E6)</f>
        <v>250</v>
      </c>
    </row>
    <row r="4" spans="1:11" x14ac:dyDescent="0.2">
      <c r="A4" s="187" t="s">
        <v>142</v>
      </c>
      <c r="B4" s="161">
        <v>100</v>
      </c>
      <c r="C4" s="179"/>
      <c r="D4" s="158"/>
      <c r="E4" s="162"/>
    </row>
    <row r="5" spans="1:11" x14ac:dyDescent="0.2">
      <c r="A5" s="187" t="s">
        <v>143</v>
      </c>
      <c r="B5" s="161">
        <v>250</v>
      </c>
      <c r="C5" s="179">
        <v>250</v>
      </c>
      <c r="D5" s="158">
        <v>250</v>
      </c>
      <c r="E5" s="162">
        <v>250</v>
      </c>
    </row>
    <row r="6" spans="1:11" x14ac:dyDescent="0.2">
      <c r="A6" s="187" t="s">
        <v>172</v>
      </c>
      <c r="B6" s="161">
        <v>50</v>
      </c>
      <c r="C6" s="179"/>
      <c r="D6" s="158"/>
      <c r="E6" s="162"/>
    </row>
    <row r="7" spans="1:11" s="153" customFormat="1" x14ac:dyDescent="0.2">
      <c r="A7" s="186" t="s">
        <v>144</v>
      </c>
      <c r="B7" s="159">
        <f>SUM(B8:B10)</f>
        <v>300</v>
      </c>
      <c r="C7" s="157">
        <f>SUM(C8:C10)</f>
        <v>300</v>
      </c>
      <c r="D7" s="157">
        <f>SUM(D8:D10)</f>
        <v>300</v>
      </c>
      <c r="E7" s="160">
        <f>SUM(E8:E10)</f>
        <v>300</v>
      </c>
    </row>
    <row r="8" spans="1:11" x14ac:dyDescent="0.2">
      <c r="A8" s="187" t="s">
        <v>145</v>
      </c>
      <c r="B8" s="161">
        <v>25</v>
      </c>
      <c r="C8" s="158">
        <v>25</v>
      </c>
      <c r="D8" s="158">
        <v>25</v>
      </c>
      <c r="E8" s="162">
        <v>25</v>
      </c>
    </row>
    <row r="9" spans="1:11" x14ac:dyDescent="0.2">
      <c r="A9" s="187" t="s">
        <v>146</v>
      </c>
      <c r="B9" s="161">
        <v>75</v>
      </c>
      <c r="C9" s="158">
        <v>75</v>
      </c>
      <c r="D9" s="158">
        <v>75</v>
      </c>
      <c r="E9" s="162">
        <v>75</v>
      </c>
    </row>
    <row r="10" spans="1:11" x14ac:dyDescent="0.2">
      <c r="A10" s="187" t="s">
        <v>147</v>
      </c>
      <c r="B10" s="161">
        <v>200</v>
      </c>
      <c r="C10" s="158">
        <v>200</v>
      </c>
      <c r="D10" s="158">
        <v>200</v>
      </c>
      <c r="E10" s="162">
        <v>200</v>
      </c>
    </row>
    <row r="11" spans="1:11" s="153" customFormat="1" x14ac:dyDescent="0.2">
      <c r="A11" s="188" t="s">
        <v>148</v>
      </c>
      <c r="B11" s="159">
        <v>200</v>
      </c>
      <c r="C11" s="157"/>
      <c r="D11" s="157"/>
      <c r="E11" s="160"/>
    </row>
    <row r="12" spans="1:11" s="153" customFormat="1" x14ac:dyDescent="0.2">
      <c r="A12" s="188" t="s">
        <v>139</v>
      </c>
      <c r="B12" s="159">
        <v>100</v>
      </c>
      <c r="C12" s="157"/>
      <c r="D12" s="157"/>
      <c r="E12" s="160"/>
    </row>
    <row r="13" spans="1:11" ht="13.5" thickBot="1" x14ac:dyDescent="0.25">
      <c r="A13" s="189" t="s">
        <v>19</v>
      </c>
      <c r="B13" s="194">
        <f>B3+B7+B11+B12</f>
        <v>1000</v>
      </c>
      <c r="C13" s="180">
        <f>C3+C7+C11+C12</f>
        <v>550</v>
      </c>
      <c r="D13" s="180">
        <f>D3+D7+D11+D12</f>
        <v>550</v>
      </c>
      <c r="E13" s="181">
        <f>E3+E7+E11+E12</f>
        <v>550</v>
      </c>
    </row>
    <row r="14" spans="1:11" s="150" customFormat="1" ht="13.5" thickBot="1" x14ac:dyDescent="0.25">
      <c r="A14" s="152"/>
      <c r="B14" s="155"/>
      <c r="C14" s="155"/>
      <c r="D14" s="155"/>
      <c r="E14" s="155"/>
      <c r="F14" s="149"/>
      <c r="G14" s="149"/>
      <c r="H14" s="149"/>
      <c r="I14" s="154"/>
      <c r="J14" s="154"/>
    </row>
    <row r="15" spans="1:11" ht="13.5" thickBot="1" x14ac:dyDescent="0.25">
      <c r="A15" s="195"/>
      <c r="B15" s="685" t="s">
        <v>132</v>
      </c>
      <c r="C15" s="685"/>
      <c r="D15" s="685"/>
      <c r="E15" s="685"/>
      <c r="F15" s="686"/>
    </row>
    <row r="16" spans="1:11" s="150" customFormat="1" ht="25.5" x14ac:dyDescent="0.2">
      <c r="A16" s="200" t="s">
        <v>171</v>
      </c>
      <c r="B16" s="165" t="s">
        <v>149</v>
      </c>
      <c r="C16" s="166" t="s">
        <v>133</v>
      </c>
      <c r="D16" s="166" t="s">
        <v>134</v>
      </c>
      <c r="E16" s="166" t="s">
        <v>158</v>
      </c>
      <c r="F16" s="164" t="s">
        <v>135</v>
      </c>
      <c r="J16" s="149"/>
      <c r="K16" s="149"/>
    </row>
    <row r="17" spans="1:11" x14ac:dyDescent="0.2">
      <c r="A17" s="186" t="s">
        <v>141</v>
      </c>
      <c r="B17" s="159">
        <f>SUM(B18:B21)</f>
        <v>400</v>
      </c>
      <c r="C17" s="157">
        <f>SUM(C18:C21)</f>
        <v>0</v>
      </c>
      <c r="D17" s="157">
        <f>SUM(D18:D21)</f>
        <v>0</v>
      </c>
      <c r="E17" s="157">
        <f>SUM(E18:E21)</f>
        <v>400</v>
      </c>
      <c r="F17" s="160">
        <f>SUM(F18:F21)</f>
        <v>0</v>
      </c>
      <c r="K17" s="149"/>
    </row>
    <row r="18" spans="1:11" x14ac:dyDescent="0.2">
      <c r="A18" s="187" t="s">
        <v>150</v>
      </c>
      <c r="B18" s="161">
        <v>125</v>
      </c>
      <c r="C18" s="158"/>
      <c r="D18" s="158"/>
      <c r="E18" s="158">
        <v>125</v>
      </c>
      <c r="F18" s="162"/>
      <c r="K18" s="149"/>
    </row>
    <row r="19" spans="1:11" x14ac:dyDescent="0.2">
      <c r="A19" s="187" t="s">
        <v>151</v>
      </c>
      <c r="B19" s="161">
        <v>125</v>
      </c>
      <c r="C19" s="158"/>
      <c r="D19" s="158"/>
      <c r="E19" s="158">
        <v>125</v>
      </c>
      <c r="F19" s="162"/>
      <c r="K19" s="149"/>
    </row>
    <row r="20" spans="1:11" x14ac:dyDescent="0.2">
      <c r="A20" s="187" t="s">
        <v>152</v>
      </c>
      <c r="B20" s="161">
        <v>100</v>
      </c>
      <c r="C20" s="158"/>
      <c r="D20" s="158"/>
      <c r="E20" s="158">
        <v>100</v>
      </c>
      <c r="F20" s="162"/>
      <c r="K20" s="149"/>
    </row>
    <row r="21" spans="1:11" s="150" customFormat="1" x14ac:dyDescent="0.2">
      <c r="A21" s="187" t="s">
        <v>153</v>
      </c>
      <c r="B21" s="161">
        <v>50</v>
      </c>
      <c r="C21" s="158"/>
      <c r="D21" s="158"/>
      <c r="E21" s="158">
        <v>50</v>
      </c>
      <c r="F21" s="162"/>
      <c r="G21" s="149"/>
      <c r="H21" s="149"/>
      <c r="I21" s="149"/>
      <c r="J21" s="149"/>
      <c r="K21" s="149"/>
    </row>
    <row r="22" spans="1:11" x14ac:dyDescent="0.2">
      <c r="A22" s="186" t="s">
        <v>144</v>
      </c>
      <c r="B22" s="159">
        <f>SUM(B23:B25)</f>
        <v>300</v>
      </c>
      <c r="C22" s="157">
        <f>SUM(C23:C25)</f>
        <v>300</v>
      </c>
      <c r="D22" s="157">
        <f>SUM(D23:D25)</f>
        <v>300</v>
      </c>
      <c r="E22" s="157">
        <f>SUM(E23:E27)</f>
        <v>300</v>
      </c>
      <c r="F22" s="160">
        <f>SUM(F23:F27)</f>
        <v>300</v>
      </c>
      <c r="K22" s="149"/>
    </row>
    <row r="23" spans="1:11" x14ac:dyDescent="0.2">
      <c r="A23" s="187" t="s">
        <v>147</v>
      </c>
      <c r="B23" s="161">
        <v>150</v>
      </c>
      <c r="C23" s="158">
        <v>150</v>
      </c>
      <c r="D23" s="158">
        <v>150</v>
      </c>
      <c r="E23" s="158">
        <v>200</v>
      </c>
      <c r="F23" s="162">
        <v>200</v>
      </c>
      <c r="K23" s="149"/>
    </row>
    <row r="24" spans="1:11" x14ac:dyDescent="0.2">
      <c r="A24" s="187" t="s">
        <v>154</v>
      </c>
      <c r="B24" s="161">
        <v>100</v>
      </c>
      <c r="C24" s="158">
        <v>100</v>
      </c>
      <c r="D24" s="158">
        <v>100</v>
      </c>
      <c r="E24" s="158"/>
      <c r="F24" s="162"/>
      <c r="K24" s="149"/>
    </row>
    <row r="25" spans="1:11" x14ac:dyDescent="0.2">
      <c r="A25" s="187" t="s">
        <v>155</v>
      </c>
      <c r="B25" s="161">
        <v>50</v>
      </c>
      <c r="C25" s="158">
        <v>50</v>
      </c>
      <c r="D25" s="158">
        <v>50</v>
      </c>
      <c r="E25" s="158"/>
      <c r="F25" s="162"/>
      <c r="K25" s="149"/>
    </row>
    <row r="26" spans="1:11" s="150" customFormat="1" x14ac:dyDescent="0.2">
      <c r="A26" s="187" t="s">
        <v>157</v>
      </c>
      <c r="B26" s="161"/>
      <c r="C26" s="158"/>
      <c r="D26" s="158"/>
      <c r="E26" s="158">
        <v>75</v>
      </c>
      <c r="F26" s="162">
        <v>75</v>
      </c>
      <c r="G26" s="149"/>
      <c r="H26" s="149"/>
      <c r="I26" s="149"/>
      <c r="J26" s="149"/>
      <c r="K26" s="149"/>
    </row>
    <row r="27" spans="1:11" s="150" customFormat="1" x14ac:dyDescent="0.2">
      <c r="A27" s="187" t="s">
        <v>156</v>
      </c>
      <c r="B27" s="161"/>
      <c r="C27" s="158"/>
      <c r="D27" s="158"/>
      <c r="E27" s="158">
        <v>25</v>
      </c>
      <c r="F27" s="162">
        <v>25</v>
      </c>
      <c r="G27" s="149"/>
      <c r="H27" s="149"/>
      <c r="I27" s="149"/>
      <c r="J27" s="149"/>
      <c r="K27" s="149"/>
    </row>
    <row r="28" spans="1:11" x14ac:dyDescent="0.2">
      <c r="A28" s="188" t="s">
        <v>148</v>
      </c>
      <c r="B28" s="159">
        <v>200</v>
      </c>
      <c r="C28" s="157"/>
      <c r="D28" s="157"/>
      <c r="E28" s="157">
        <v>200</v>
      </c>
      <c r="F28" s="160"/>
      <c r="K28" s="149"/>
    </row>
    <row r="29" spans="1:11" x14ac:dyDescent="0.2">
      <c r="A29" s="188" t="s">
        <v>139</v>
      </c>
      <c r="B29" s="159">
        <v>100</v>
      </c>
      <c r="C29" s="157"/>
      <c r="D29" s="157"/>
      <c r="E29" s="157">
        <v>100</v>
      </c>
      <c r="F29" s="160"/>
      <c r="K29" s="149"/>
    </row>
    <row r="30" spans="1:11" ht="13.5" thickBot="1" x14ac:dyDescent="0.25">
      <c r="A30" s="189" t="s">
        <v>19</v>
      </c>
      <c r="B30" s="194">
        <f>B17+B22+B28+B29</f>
        <v>1000</v>
      </c>
      <c r="C30" s="180">
        <f>C17+C22+C28+C29</f>
        <v>300</v>
      </c>
      <c r="D30" s="180">
        <f>D17+D22+D28+D29</f>
        <v>300</v>
      </c>
      <c r="E30" s="180">
        <f>E17+E22+E28+E29</f>
        <v>1000</v>
      </c>
      <c r="F30" s="181">
        <f>F17+F22+F28+F29</f>
        <v>300</v>
      </c>
      <c r="K30" s="149"/>
    </row>
    <row r="31" spans="1:11" ht="13.5" thickBot="1" x14ac:dyDescent="0.25"/>
    <row r="32" spans="1:11" ht="13.5" thickBot="1" x14ac:dyDescent="0.25">
      <c r="A32" s="197"/>
      <c r="B32" s="688" t="s">
        <v>126</v>
      </c>
      <c r="C32" s="688"/>
      <c r="D32" s="688"/>
      <c r="E32" s="689"/>
      <c r="F32" s="151"/>
    </row>
    <row r="33" spans="1:10" ht="38.25" x14ac:dyDescent="0.2">
      <c r="A33" s="198"/>
      <c r="B33" s="175" t="s">
        <v>149</v>
      </c>
      <c r="C33" s="176" t="s">
        <v>18</v>
      </c>
      <c r="D33" s="196" t="s">
        <v>149</v>
      </c>
      <c r="E33" s="176" t="s">
        <v>140</v>
      </c>
    </row>
    <row r="34" spans="1:10" x14ac:dyDescent="0.2">
      <c r="A34" s="186" t="s">
        <v>141</v>
      </c>
      <c r="B34" s="159">
        <f>SUM(B35:B42)</f>
        <v>400</v>
      </c>
      <c r="C34" s="160">
        <f>SUM(C35:C42)</f>
        <v>250</v>
      </c>
      <c r="D34" s="167">
        <f>SUM(D35:D42)</f>
        <v>400</v>
      </c>
      <c r="E34" s="160">
        <f>SUM(E35:E42)</f>
        <v>175</v>
      </c>
    </row>
    <row r="35" spans="1:10" x14ac:dyDescent="0.2">
      <c r="A35" s="187" t="s">
        <v>159</v>
      </c>
      <c r="B35" s="161">
        <v>250</v>
      </c>
      <c r="C35" s="162">
        <v>250</v>
      </c>
      <c r="D35" s="168"/>
      <c r="E35" s="162"/>
    </row>
    <row r="36" spans="1:10" x14ac:dyDescent="0.2">
      <c r="A36" s="187" t="s">
        <v>152</v>
      </c>
      <c r="B36" s="161">
        <v>75</v>
      </c>
      <c r="C36" s="162"/>
      <c r="D36" s="168">
        <v>75</v>
      </c>
      <c r="E36" s="162"/>
    </row>
    <row r="37" spans="1:10" x14ac:dyDescent="0.2">
      <c r="A37" s="187" t="s">
        <v>153</v>
      </c>
      <c r="B37" s="170">
        <v>75</v>
      </c>
      <c r="C37" s="171"/>
      <c r="D37" s="169">
        <v>75</v>
      </c>
      <c r="E37" s="171"/>
    </row>
    <row r="38" spans="1:10" s="150" customFormat="1" x14ac:dyDescent="0.2">
      <c r="A38" s="187" t="s">
        <v>161</v>
      </c>
      <c r="B38" s="161"/>
      <c r="C38" s="162"/>
      <c r="D38" s="168">
        <v>150</v>
      </c>
      <c r="E38" s="162">
        <v>150</v>
      </c>
      <c r="F38" s="149"/>
      <c r="G38" s="149"/>
      <c r="H38" s="149"/>
      <c r="I38" s="149"/>
      <c r="J38" s="149"/>
    </row>
    <row r="39" spans="1:10" s="150" customFormat="1" x14ac:dyDescent="0.2">
      <c r="A39" s="187" t="s">
        <v>162</v>
      </c>
      <c r="B39" s="161"/>
      <c r="C39" s="162"/>
      <c r="D39" s="168">
        <v>25</v>
      </c>
      <c r="E39" s="162"/>
      <c r="F39" s="149"/>
      <c r="G39" s="149"/>
      <c r="H39" s="149"/>
      <c r="I39" s="149"/>
      <c r="J39" s="149"/>
    </row>
    <row r="40" spans="1:10" s="150" customFormat="1" x14ac:dyDescent="0.2">
      <c r="A40" s="187" t="s">
        <v>163</v>
      </c>
      <c r="B40" s="170"/>
      <c r="C40" s="171"/>
      <c r="D40" s="169">
        <v>25</v>
      </c>
      <c r="E40" s="171"/>
      <c r="F40" s="149"/>
      <c r="G40" s="149"/>
      <c r="H40" s="149"/>
      <c r="I40" s="149"/>
      <c r="J40" s="149"/>
    </row>
    <row r="41" spans="1:10" s="150" customFormat="1" x14ac:dyDescent="0.2">
      <c r="A41" s="187" t="s">
        <v>150</v>
      </c>
      <c r="B41" s="170"/>
      <c r="C41" s="171"/>
      <c r="D41" s="169">
        <v>25</v>
      </c>
      <c r="E41" s="171"/>
      <c r="F41" s="149"/>
      <c r="G41" s="149"/>
      <c r="H41" s="149"/>
      <c r="I41" s="149"/>
      <c r="J41" s="149"/>
    </row>
    <row r="42" spans="1:10" s="150" customFormat="1" x14ac:dyDescent="0.2">
      <c r="A42" s="187" t="s">
        <v>164</v>
      </c>
      <c r="B42" s="170"/>
      <c r="C42" s="171"/>
      <c r="D42" s="169">
        <v>25</v>
      </c>
      <c r="E42" s="171">
        <v>25</v>
      </c>
      <c r="F42" s="149"/>
      <c r="G42" s="149"/>
      <c r="H42" s="149"/>
      <c r="I42" s="149"/>
      <c r="J42" s="149"/>
    </row>
    <row r="43" spans="1:10" x14ac:dyDescent="0.2">
      <c r="A43" s="186" t="s">
        <v>144</v>
      </c>
      <c r="B43" s="159">
        <f>SUM(B44:B47)</f>
        <v>300</v>
      </c>
      <c r="C43" s="160">
        <f>SUM(C44:C47)</f>
        <v>300</v>
      </c>
      <c r="D43" s="167">
        <f>SUM(D44:D47)</f>
        <v>300</v>
      </c>
      <c r="E43" s="160">
        <f>SUM(E44:E47)</f>
        <v>300</v>
      </c>
    </row>
    <row r="44" spans="1:10" x14ac:dyDescent="0.2">
      <c r="A44" s="187" t="s">
        <v>160</v>
      </c>
      <c r="B44" s="161">
        <v>100</v>
      </c>
      <c r="C44" s="162">
        <v>100</v>
      </c>
      <c r="D44" s="168">
        <v>100</v>
      </c>
      <c r="E44" s="162">
        <v>100</v>
      </c>
    </row>
    <row r="45" spans="1:10" x14ac:dyDescent="0.2">
      <c r="A45" s="187" t="s">
        <v>103</v>
      </c>
      <c r="B45" s="161">
        <v>100</v>
      </c>
      <c r="C45" s="162">
        <v>100</v>
      </c>
      <c r="D45" s="168">
        <v>100</v>
      </c>
      <c r="E45" s="162">
        <v>100</v>
      </c>
    </row>
    <row r="46" spans="1:10" x14ac:dyDescent="0.2">
      <c r="A46" s="187" t="s">
        <v>157</v>
      </c>
      <c r="B46" s="170">
        <v>75</v>
      </c>
      <c r="C46" s="171">
        <v>75</v>
      </c>
      <c r="D46" s="169">
        <v>75</v>
      </c>
      <c r="E46" s="171">
        <v>75</v>
      </c>
    </row>
    <row r="47" spans="1:10" x14ac:dyDescent="0.2">
      <c r="A47" s="187" t="s">
        <v>156</v>
      </c>
      <c r="B47" s="161">
        <v>25</v>
      </c>
      <c r="C47" s="162">
        <v>25</v>
      </c>
      <c r="D47" s="168">
        <v>25</v>
      </c>
      <c r="E47" s="162">
        <v>25</v>
      </c>
    </row>
    <row r="48" spans="1:10" x14ac:dyDescent="0.2">
      <c r="A48" s="188" t="s">
        <v>148</v>
      </c>
      <c r="B48" s="172">
        <v>200</v>
      </c>
      <c r="C48" s="173"/>
      <c r="D48" s="191">
        <v>200</v>
      </c>
      <c r="E48" s="173"/>
      <c r="J48"/>
    </row>
    <row r="49" spans="1:11" x14ac:dyDescent="0.2">
      <c r="A49" s="188" t="s">
        <v>139</v>
      </c>
      <c r="B49" s="172">
        <v>100</v>
      </c>
      <c r="C49" s="173"/>
      <c r="D49" s="191">
        <v>100</v>
      </c>
      <c r="E49" s="173"/>
      <c r="J49"/>
    </row>
    <row r="50" spans="1:11" ht="13.5" thickBot="1" x14ac:dyDescent="0.25">
      <c r="A50" s="189" t="s">
        <v>19</v>
      </c>
      <c r="B50" s="194">
        <f>B34+B43+B48+B49</f>
        <v>1000</v>
      </c>
      <c r="C50" s="182">
        <f>C34+C43+C48+C49</f>
        <v>550</v>
      </c>
      <c r="D50" s="199">
        <f>D34+D43+D48+D49</f>
        <v>1000</v>
      </c>
      <c r="E50" s="182">
        <f>E34+E43+E48+E49</f>
        <v>475</v>
      </c>
      <c r="J50"/>
    </row>
    <row r="51" spans="1:11" ht="13.5" thickBot="1" x14ac:dyDescent="0.25"/>
    <row r="52" spans="1:11" ht="13.5" thickBot="1" x14ac:dyDescent="0.25">
      <c r="A52" s="195"/>
      <c r="B52" s="685" t="s">
        <v>136</v>
      </c>
      <c r="C52" s="686"/>
    </row>
    <row r="53" spans="1:11" ht="25.5" x14ac:dyDescent="0.2">
      <c r="A53" s="185"/>
      <c r="B53" s="163" t="s">
        <v>149</v>
      </c>
      <c r="C53" s="164" t="s">
        <v>136</v>
      </c>
    </row>
    <row r="54" spans="1:11" x14ac:dyDescent="0.2">
      <c r="A54" s="186" t="s">
        <v>141</v>
      </c>
      <c r="B54" s="159">
        <f>SUM(B55:B59)</f>
        <v>400</v>
      </c>
      <c r="C54" s="160">
        <f>SUM(C55:C59)</f>
        <v>300</v>
      </c>
    </row>
    <row r="55" spans="1:11" x14ac:dyDescent="0.2">
      <c r="A55" s="187" t="s">
        <v>165</v>
      </c>
      <c r="B55" s="161">
        <v>125</v>
      </c>
      <c r="C55" s="162">
        <v>125</v>
      </c>
    </row>
    <row r="56" spans="1:11" x14ac:dyDescent="0.2">
      <c r="A56" s="187" t="s">
        <v>166</v>
      </c>
      <c r="B56" s="161">
        <v>125</v>
      </c>
      <c r="C56" s="162">
        <v>125</v>
      </c>
    </row>
    <row r="57" spans="1:11" x14ac:dyDescent="0.2">
      <c r="A57" s="187" t="s">
        <v>167</v>
      </c>
      <c r="B57" s="170">
        <v>50</v>
      </c>
      <c r="C57" s="171">
        <v>50</v>
      </c>
    </row>
    <row r="58" spans="1:11" s="150" customFormat="1" x14ac:dyDescent="0.2">
      <c r="A58" s="187" t="s">
        <v>152</v>
      </c>
      <c r="B58" s="161">
        <v>50</v>
      </c>
      <c r="C58" s="162"/>
      <c r="D58" s="155"/>
      <c r="E58" s="149"/>
      <c r="F58" s="149"/>
      <c r="G58" s="149"/>
      <c r="H58" s="149"/>
      <c r="I58" s="149"/>
      <c r="J58" s="149"/>
      <c r="K58" s="149"/>
    </row>
    <row r="59" spans="1:11" s="150" customFormat="1" x14ac:dyDescent="0.2">
      <c r="A59" s="187" t="s">
        <v>153</v>
      </c>
      <c r="B59" s="170">
        <v>50</v>
      </c>
      <c r="C59" s="171"/>
      <c r="D59" s="156"/>
      <c r="E59" s="149"/>
      <c r="F59" s="149"/>
      <c r="G59" s="149"/>
      <c r="H59" s="149"/>
      <c r="I59" s="149"/>
      <c r="J59" s="149"/>
      <c r="K59" s="149"/>
    </row>
    <row r="60" spans="1:11" x14ac:dyDescent="0.2">
      <c r="A60" s="186" t="s">
        <v>144</v>
      </c>
      <c r="B60" s="159">
        <f>SUM(B61:B64)</f>
        <v>300</v>
      </c>
      <c r="C60" s="160">
        <f>SUM(C61:C64)</f>
        <v>300</v>
      </c>
    </row>
    <row r="61" spans="1:11" x14ac:dyDescent="0.2">
      <c r="A61" s="187" t="s">
        <v>160</v>
      </c>
      <c r="B61" s="161">
        <v>100</v>
      </c>
      <c r="C61" s="162">
        <v>100</v>
      </c>
    </row>
    <row r="62" spans="1:11" x14ac:dyDescent="0.2">
      <c r="A62" s="187" t="s">
        <v>103</v>
      </c>
      <c r="B62" s="161">
        <v>100</v>
      </c>
      <c r="C62" s="162">
        <v>100</v>
      </c>
    </row>
    <row r="63" spans="1:11" x14ac:dyDescent="0.2">
      <c r="A63" s="187" t="s">
        <v>157</v>
      </c>
      <c r="B63" s="170">
        <v>75</v>
      </c>
      <c r="C63" s="171">
        <v>75</v>
      </c>
    </row>
    <row r="64" spans="1:11" x14ac:dyDescent="0.2">
      <c r="A64" s="187" t="s">
        <v>156</v>
      </c>
      <c r="B64" s="161">
        <v>25</v>
      </c>
      <c r="C64" s="162">
        <v>25</v>
      </c>
    </row>
    <row r="65" spans="1:10" x14ac:dyDescent="0.2">
      <c r="A65" s="188" t="s">
        <v>148</v>
      </c>
      <c r="B65" s="172">
        <v>200</v>
      </c>
      <c r="C65" s="174"/>
    </row>
    <row r="66" spans="1:10" x14ac:dyDescent="0.2">
      <c r="A66" s="188" t="s">
        <v>139</v>
      </c>
      <c r="B66" s="172">
        <v>100</v>
      </c>
      <c r="C66" s="174"/>
    </row>
    <row r="67" spans="1:10" ht="13.5" thickBot="1" x14ac:dyDescent="0.25">
      <c r="A67" s="189" t="s">
        <v>19</v>
      </c>
      <c r="B67" s="194">
        <f>B54+B60+B65+B66</f>
        <v>1000</v>
      </c>
      <c r="C67" s="181">
        <f>C54+C60+C65+C66</f>
        <v>600</v>
      </c>
    </row>
    <row r="68" spans="1:10" ht="13.5" thickBot="1" x14ac:dyDescent="0.25">
      <c r="F68" s="151"/>
    </row>
    <row r="69" spans="1:10" ht="13.5" thickBot="1" x14ac:dyDescent="0.25">
      <c r="A69" s="177"/>
      <c r="B69" s="687" t="s">
        <v>127</v>
      </c>
      <c r="C69" s="685"/>
      <c r="D69" s="685"/>
      <c r="E69" s="686"/>
      <c r="F69" s="151"/>
    </row>
    <row r="70" spans="1:10" ht="38.25" x14ac:dyDescent="0.2">
      <c r="A70" s="185"/>
      <c r="B70" s="163" t="s">
        <v>149</v>
      </c>
      <c r="C70" s="164" t="s">
        <v>137</v>
      </c>
      <c r="D70" s="190" t="s">
        <v>149</v>
      </c>
      <c r="E70" s="164" t="s">
        <v>138</v>
      </c>
      <c r="J70"/>
    </row>
    <row r="71" spans="1:10" x14ac:dyDescent="0.2">
      <c r="A71" s="186" t="s">
        <v>141</v>
      </c>
      <c r="B71" s="159">
        <f>SUM(B72:B76)</f>
        <v>400</v>
      </c>
      <c r="C71" s="160">
        <f>SUM(C72:C76)</f>
        <v>300</v>
      </c>
      <c r="D71" s="167">
        <f>SUM(D72:D76)</f>
        <v>400</v>
      </c>
      <c r="E71" s="160">
        <f>SUM(E72:E76)</f>
        <v>0</v>
      </c>
      <c r="J71"/>
    </row>
    <row r="72" spans="1:10" x14ac:dyDescent="0.2">
      <c r="A72" s="187" t="s">
        <v>165</v>
      </c>
      <c r="B72" s="161">
        <v>125</v>
      </c>
      <c r="C72" s="162">
        <v>125</v>
      </c>
      <c r="D72" s="168">
        <v>150</v>
      </c>
      <c r="E72" s="162"/>
      <c r="J72"/>
    </row>
    <row r="73" spans="1:10" x14ac:dyDescent="0.2">
      <c r="A73" s="187" t="s">
        <v>166</v>
      </c>
      <c r="B73" s="161">
        <v>125</v>
      </c>
      <c r="C73" s="162">
        <v>125</v>
      </c>
      <c r="D73" s="168">
        <v>150</v>
      </c>
      <c r="E73" s="162"/>
      <c r="J73"/>
    </row>
    <row r="74" spans="1:10" x14ac:dyDescent="0.2">
      <c r="A74" s="187" t="s">
        <v>167</v>
      </c>
      <c r="B74" s="170">
        <v>50</v>
      </c>
      <c r="C74" s="171">
        <v>50</v>
      </c>
      <c r="D74" s="169"/>
      <c r="E74" s="171"/>
      <c r="J74"/>
    </row>
    <row r="75" spans="1:10" x14ac:dyDescent="0.2">
      <c r="A75" s="187" t="s">
        <v>152</v>
      </c>
      <c r="B75" s="161">
        <v>50</v>
      </c>
      <c r="C75" s="162"/>
      <c r="D75" s="168">
        <v>50</v>
      </c>
      <c r="E75" s="162"/>
      <c r="J75"/>
    </row>
    <row r="76" spans="1:10" x14ac:dyDescent="0.2">
      <c r="A76" s="187" t="s">
        <v>153</v>
      </c>
      <c r="B76" s="170">
        <v>50</v>
      </c>
      <c r="C76" s="171"/>
      <c r="D76" s="169">
        <v>50</v>
      </c>
      <c r="E76" s="171"/>
      <c r="J76"/>
    </row>
    <row r="77" spans="1:10" x14ac:dyDescent="0.2">
      <c r="A77" s="186" t="s">
        <v>144</v>
      </c>
      <c r="B77" s="159">
        <f>SUM(B78:B81)</f>
        <v>300</v>
      </c>
      <c r="C77" s="160">
        <f>SUM(C78:C81)</f>
        <v>300</v>
      </c>
      <c r="D77" s="167">
        <f>SUM(D78:D81)</f>
        <v>300</v>
      </c>
      <c r="E77" s="160">
        <f>SUM(E78:E81)</f>
        <v>0</v>
      </c>
      <c r="J77"/>
    </row>
    <row r="78" spans="1:10" x14ac:dyDescent="0.2">
      <c r="A78" s="187" t="s">
        <v>168</v>
      </c>
      <c r="B78" s="161">
        <v>175</v>
      </c>
      <c r="C78" s="162">
        <v>175</v>
      </c>
      <c r="D78" s="168"/>
      <c r="E78" s="162"/>
      <c r="J78"/>
    </row>
    <row r="79" spans="1:10" s="150" customFormat="1" x14ac:dyDescent="0.2">
      <c r="A79" s="187" t="s">
        <v>160</v>
      </c>
      <c r="B79" s="161"/>
      <c r="C79" s="162"/>
      <c r="D79" s="168">
        <v>175</v>
      </c>
      <c r="E79" s="162"/>
      <c r="F79" s="149"/>
      <c r="G79" s="149"/>
      <c r="H79" s="149"/>
      <c r="I79" s="149"/>
    </row>
    <row r="80" spans="1:10" s="150" customFormat="1" x14ac:dyDescent="0.2">
      <c r="A80" s="187" t="s">
        <v>170</v>
      </c>
      <c r="B80" s="161"/>
      <c r="C80" s="162"/>
      <c r="D80" s="168">
        <v>125</v>
      </c>
      <c r="E80" s="162"/>
      <c r="F80" s="149"/>
      <c r="G80" s="149"/>
      <c r="H80" s="149"/>
      <c r="I80" s="149"/>
    </row>
    <row r="81" spans="1:10" x14ac:dyDescent="0.2">
      <c r="A81" s="187" t="s">
        <v>169</v>
      </c>
      <c r="B81" s="161">
        <v>125</v>
      </c>
      <c r="C81" s="162">
        <v>125</v>
      </c>
      <c r="D81" s="168"/>
      <c r="E81" s="162"/>
      <c r="J81"/>
    </row>
    <row r="82" spans="1:10" x14ac:dyDescent="0.2">
      <c r="A82" s="188" t="s">
        <v>148</v>
      </c>
      <c r="B82" s="172">
        <v>200</v>
      </c>
      <c r="C82" s="174"/>
      <c r="D82" s="191">
        <v>200</v>
      </c>
      <c r="E82" s="174"/>
      <c r="J82"/>
    </row>
    <row r="83" spans="1:10" ht="13.5" thickBot="1" x14ac:dyDescent="0.25">
      <c r="A83" s="188" t="s">
        <v>139</v>
      </c>
      <c r="B83" s="172">
        <v>100</v>
      </c>
      <c r="C83" s="174"/>
      <c r="D83" s="192">
        <v>100</v>
      </c>
      <c r="E83" s="184"/>
      <c r="J83"/>
    </row>
    <row r="84" spans="1:10" ht="13.5" thickBot="1" x14ac:dyDescent="0.25">
      <c r="A84" s="189" t="s">
        <v>19</v>
      </c>
      <c r="B84" s="194">
        <f>B71+B77+B82+B83</f>
        <v>1000</v>
      </c>
      <c r="C84" s="181">
        <f>C71+C77+C82+C83</f>
        <v>600</v>
      </c>
      <c r="D84" s="193">
        <f>D71+D77+D82+D83</f>
        <v>1000</v>
      </c>
      <c r="E84" s="183">
        <f>E71+E77+E82+E83</f>
        <v>0</v>
      </c>
      <c r="J84"/>
    </row>
  </sheetData>
  <mergeCells count="5">
    <mergeCell ref="B52:C52"/>
    <mergeCell ref="B1:E1"/>
    <mergeCell ref="B15:F15"/>
    <mergeCell ref="B32:E32"/>
    <mergeCell ref="B69:E69"/>
  </mergeCells>
  <printOptions horizontalCentered="1" verticalCentered="1"/>
  <pageMargins left="0.2" right="0.2" top="0.25" bottom="0.25" header="0" footer="0"/>
  <pageSetup scale="89" fitToHeight="2" orientation="portrait" r:id="rId1"/>
  <rowBreaks count="1" manualBreakCount="1">
    <brk id="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D2:CV93"/>
  <sheetViews>
    <sheetView zoomScale="115" zoomScaleNormal="115" workbookViewId="0">
      <pane ySplit="11" topLeftCell="A12" activePane="bottomLeft" state="frozen"/>
      <selection activeCell="S22" sqref="S22"/>
      <selection pane="bottomLeft" activeCell="F15" sqref="F15:K16"/>
    </sheetView>
  </sheetViews>
  <sheetFormatPr defaultColWidth="9.140625" defaultRowHeight="12.75" x14ac:dyDescent="0.2"/>
  <cols>
    <col min="1" max="58" width="1.7109375" style="4" customWidth="1"/>
    <col min="59" max="59" width="2" style="4" customWidth="1"/>
    <col min="60" max="60" width="2.28515625" style="4" customWidth="1"/>
    <col min="61" max="61" width="1.7109375" style="4" hidden="1" customWidth="1"/>
    <col min="62" max="62" width="1.140625" style="4" hidden="1" customWidth="1"/>
    <col min="63" max="64" width="1.7109375" style="4" hidden="1" customWidth="1"/>
    <col min="65" max="104" width="1.7109375" style="4" customWidth="1"/>
    <col min="105" max="105" width="9.140625" style="4" customWidth="1"/>
    <col min="106" max="16384" width="9.140625" style="4"/>
  </cols>
  <sheetData>
    <row r="2" spans="4:91" x14ac:dyDescent="0.2">
      <c r="E2" s="115"/>
      <c r="F2" s="273" t="s">
        <v>113</v>
      </c>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J2" s="50"/>
    </row>
    <row r="3" spans="4:91" ht="12.75" customHeight="1" x14ac:dyDescent="0.2">
      <c r="D3" s="115"/>
      <c r="E3" s="115"/>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J3" s="50" t="s">
        <v>34</v>
      </c>
      <c r="BR3" s="6"/>
      <c r="BS3" s="6"/>
      <c r="BT3" s="6"/>
      <c r="BU3" s="6"/>
      <c r="BV3" s="6"/>
      <c r="BW3" s="6"/>
      <c r="BX3" s="6"/>
      <c r="BY3" s="6"/>
      <c r="BZ3" s="6"/>
      <c r="CA3" s="6"/>
      <c r="CB3" s="6"/>
      <c r="CC3" s="6"/>
      <c r="CD3" s="6"/>
      <c r="CE3" s="5"/>
      <c r="CF3" s="5"/>
      <c r="CG3" s="5"/>
      <c r="CH3" s="5"/>
      <c r="CI3" s="5"/>
      <c r="CJ3" s="119"/>
      <c r="CK3" s="5"/>
      <c r="CL3" s="5"/>
      <c r="CM3" s="5"/>
    </row>
    <row r="4" spans="4:91" ht="6" customHeight="1" x14ac:dyDescent="0.2">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BJ4" s="50" t="s">
        <v>35</v>
      </c>
      <c r="BR4" s="6"/>
      <c r="BS4" s="6"/>
      <c r="BT4" s="6"/>
      <c r="BU4" s="6"/>
      <c r="BV4" s="6"/>
      <c r="BW4" s="6"/>
      <c r="BX4" s="6"/>
      <c r="BY4" s="6"/>
      <c r="BZ4" s="6"/>
      <c r="CA4" s="6"/>
      <c r="CB4" s="6"/>
      <c r="CC4" s="6"/>
      <c r="CD4" s="6"/>
      <c r="CE4" s="5"/>
      <c r="CF4" s="5"/>
      <c r="CG4" s="5"/>
      <c r="CH4" s="5"/>
      <c r="CI4" s="5"/>
      <c r="CJ4" s="119"/>
      <c r="CK4" s="5"/>
      <c r="CL4" s="5"/>
      <c r="CM4" s="5"/>
    </row>
    <row r="5" spans="4:91" ht="12.75" customHeight="1" x14ac:dyDescent="0.2">
      <c r="T5" s="755" t="s">
        <v>6</v>
      </c>
      <c r="U5" s="756"/>
      <c r="V5" s="756"/>
      <c r="W5" s="756"/>
      <c r="X5" s="756"/>
      <c r="Y5" s="756"/>
      <c r="Z5" s="756"/>
      <c r="AA5" s="756"/>
      <c r="AB5" s="756"/>
      <c r="AC5" s="756"/>
      <c r="AD5" s="756"/>
      <c r="AE5" s="756"/>
      <c r="AF5" s="756"/>
      <c r="AG5" s="756"/>
      <c r="AH5" s="756"/>
      <c r="AI5" s="756"/>
      <c r="AJ5" s="756"/>
      <c r="AK5" s="756"/>
      <c r="AL5" s="756"/>
      <c r="AM5" s="756"/>
      <c r="AN5" s="756"/>
      <c r="AO5" s="756"/>
      <c r="AP5" s="756"/>
      <c r="AQ5" s="756"/>
      <c r="AR5" s="13"/>
      <c r="BJ5" s="132">
        <v>0</v>
      </c>
    </row>
    <row r="6" spans="4:91" ht="3" customHeight="1" x14ac:dyDescent="0.2">
      <c r="BJ6" s="140">
        <v>50</v>
      </c>
    </row>
    <row r="7" spans="4:91" x14ac:dyDescent="0.2">
      <c r="T7" s="752" t="e">
        <f>#REF!</f>
        <v>#REF!</v>
      </c>
      <c r="U7" s="283"/>
      <c r="V7" s="283"/>
      <c r="W7" s="283"/>
      <c r="X7" s="283"/>
      <c r="Y7" s="283"/>
      <c r="Z7" s="283"/>
      <c r="AA7" s="283"/>
      <c r="AB7" s="283"/>
      <c r="AC7" s="283"/>
      <c r="AD7" s="283"/>
      <c r="AE7" s="283"/>
      <c r="AF7" s="283"/>
      <c r="AG7" s="283"/>
      <c r="AH7" s="283"/>
      <c r="AI7" s="283"/>
      <c r="AJ7" s="283"/>
      <c r="AK7" s="283"/>
      <c r="AL7" s="283"/>
      <c r="AM7" s="283"/>
      <c r="AN7" s="283"/>
      <c r="AO7" s="283"/>
      <c r="AP7" s="283"/>
      <c r="AQ7" s="283"/>
      <c r="BJ7" s="140">
        <v>100</v>
      </c>
    </row>
    <row r="8" spans="4:91" x14ac:dyDescent="0.2">
      <c r="T8" s="753"/>
      <c r="U8" s="285"/>
      <c r="V8" s="285"/>
      <c r="W8" s="285"/>
      <c r="X8" s="285"/>
      <c r="Y8" s="285"/>
      <c r="Z8" s="285"/>
      <c r="AA8" s="285"/>
      <c r="AB8" s="285"/>
      <c r="AC8" s="285"/>
      <c r="AD8" s="285"/>
      <c r="AE8" s="285"/>
      <c r="AF8" s="285"/>
      <c r="AG8" s="285"/>
      <c r="AH8" s="285"/>
      <c r="AI8" s="285"/>
      <c r="AJ8" s="285"/>
      <c r="AK8" s="285"/>
      <c r="AL8" s="285"/>
      <c r="AM8" s="285"/>
      <c r="AN8" s="285"/>
      <c r="AO8" s="285"/>
      <c r="AP8" s="285"/>
      <c r="AQ8" s="285"/>
    </row>
    <row r="9" spans="4:91" ht="6" customHeight="1" x14ac:dyDescent="0.2">
      <c r="D9" s="51"/>
      <c r="E9" s="51"/>
      <c r="F9" s="15"/>
      <c r="G9" s="15"/>
      <c r="H9" s="15"/>
      <c r="I9" s="15"/>
      <c r="J9" s="15"/>
      <c r="K9" s="15"/>
      <c r="L9" s="15"/>
      <c r="M9" s="15"/>
      <c r="N9" s="15"/>
      <c r="O9" s="15"/>
      <c r="P9" s="15"/>
      <c r="Q9" s="15"/>
      <c r="R9" s="15"/>
      <c r="S9" s="15"/>
      <c r="T9" s="15"/>
      <c r="U9" s="15"/>
      <c r="V9" s="15"/>
      <c r="W9" s="15"/>
      <c r="X9" s="15"/>
      <c r="Y9" s="15"/>
      <c r="Z9" s="15"/>
      <c r="AA9" s="15"/>
      <c r="AB9" s="15"/>
      <c r="AC9" s="15"/>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row>
    <row r="10" spans="4:91" x14ac:dyDescent="0.2">
      <c r="E10" s="13"/>
      <c r="F10" s="757" t="s">
        <v>37</v>
      </c>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110"/>
      <c r="AK10" s="29"/>
      <c r="AL10" s="120"/>
      <c r="AM10" s="120"/>
      <c r="AN10" s="120"/>
      <c r="AO10" s="120"/>
      <c r="AP10" s="120"/>
      <c r="AQ10" s="276" t="s">
        <v>43</v>
      </c>
      <c r="AR10" s="276"/>
      <c r="AS10" s="276"/>
      <c r="AT10" s="276"/>
      <c r="AU10" s="276"/>
      <c r="AV10" s="276"/>
      <c r="AW10" s="276"/>
      <c r="AX10" s="276"/>
      <c r="AY10" s="276"/>
      <c r="AZ10" s="276"/>
      <c r="BA10" s="276"/>
      <c r="BB10" s="276"/>
      <c r="BC10" s="276"/>
      <c r="BD10" s="276"/>
      <c r="BE10" s="276"/>
      <c r="BF10" s="276"/>
    </row>
    <row r="11" spans="4:91" ht="3" customHeight="1" x14ac:dyDescent="0.2">
      <c r="E11" s="13"/>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5"/>
      <c r="AK11" s="122"/>
      <c r="AL11" s="121"/>
      <c r="AM11" s="121"/>
      <c r="AN11" s="121"/>
      <c r="AO11" s="121"/>
      <c r="AP11" s="121"/>
      <c r="AQ11" s="121"/>
      <c r="AR11" s="121"/>
      <c r="AS11" s="121"/>
      <c r="AT11" s="121"/>
      <c r="AU11" s="121"/>
      <c r="AV11" s="121"/>
      <c r="AW11" s="121"/>
      <c r="AX11" s="121"/>
      <c r="AY11" s="121"/>
      <c r="AZ11" s="121"/>
      <c r="BA11" s="121"/>
      <c r="BB11" s="121"/>
      <c r="BC11" s="121"/>
      <c r="BD11" s="121"/>
      <c r="BE11" s="121"/>
      <c r="BF11" s="121"/>
    </row>
    <row r="12" spans="4:91" ht="3" customHeight="1" x14ac:dyDescent="0.2">
      <c r="T12" s="78"/>
      <c r="U12" s="78"/>
      <c r="V12" s="78"/>
      <c r="W12" s="78"/>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row>
    <row r="13" spans="4:91" ht="12.75" customHeight="1" x14ac:dyDescent="0.2">
      <c r="F13" s="741" t="s">
        <v>42</v>
      </c>
      <c r="G13" s="741"/>
      <c r="H13" s="741"/>
      <c r="I13" s="741"/>
      <c r="J13" s="741"/>
      <c r="K13" s="741"/>
      <c r="L13" s="741"/>
      <c r="M13" s="741"/>
      <c r="N13" s="741"/>
      <c r="O13" s="741"/>
      <c r="P13" s="741"/>
      <c r="Q13" s="741"/>
      <c r="R13" s="741"/>
      <c r="S13" s="741"/>
      <c r="T13" s="741"/>
      <c r="U13" s="741"/>
      <c r="V13" s="741"/>
      <c r="W13" s="741"/>
      <c r="X13" s="751" t="s">
        <v>36</v>
      </c>
      <c r="Y13" s="751"/>
      <c r="Z13" s="751"/>
      <c r="AA13" s="751"/>
      <c r="AB13" s="751"/>
      <c r="AC13" s="751"/>
      <c r="AD13" s="724" t="s">
        <v>5</v>
      </c>
      <c r="AE13" s="725"/>
      <c r="AF13" s="725"/>
      <c r="AG13" s="725"/>
      <c r="AH13" s="725"/>
      <c r="AI13" s="726"/>
      <c r="AK13" s="715" t="s">
        <v>85</v>
      </c>
      <c r="AL13" s="716"/>
      <c r="AM13" s="716"/>
      <c r="AN13" s="716"/>
      <c r="AO13" s="717"/>
      <c r="AQ13" s="299"/>
      <c r="AR13" s="300"/>
      <c r="AS13" s="300"/>
      <c r="AT13" s="300"/>
      <c r="AU13" s="300"/>
      <c r="AV13" s="300"/>
      <c r="AW13" s="300"/>
      <c r="AX13" s="300"/>
      <c r="AY13" s="300"/>
      <c r="AZ13" s="300"/>
      <c r="BA13" s="300"/>
      <c r="BB13" s="300"/>
      <c r="BC13" s="300"/>
      <c r="BD13" s="300"/>
      <c r="BE13" s="300"/>
      <c r="BF13" s="301"/>
    </row>
    <row r="14" spans="4:91" ht="12.75" customHeight="1" thickBot="1" x14ac:dyDescent="0.25">
      <c r="F14" s="739" t="s">
        <v>29</v>
      </c>
      <c r="G14" s="739"/>
      <c r="H14" s="739"/>
      <c r="I14" s="739"/>
      <c r="J14" s="739"/>
      <c r="K14" s="739"/>
      <c r="L14" s="739" t="s">
        <v>0</v>
      </c>
      <c r="M14" s="739"/>
      <c r="N14" s="739"/>
      <c r="O14" s="739"/>
      <c r="P14" s="739"/>
      <c r="Q14" s="739"/>
      <c r="R14" s="740" t="s">
        <v>32</v>
      </c>
      <c r="S14" s="740"/>
      <c r="T14" s="740"/>
      <c r="U14" s="740"/>
      <c r="V14" s="740"/>
      <c r="W14" s="740"/>
      <c r="X14" s="751"/>
      <c r="Y14" s="751"/>
      <c r="Z14" s="751"/>
      <c r="AA14" s="751"/>
      <c r="AB14" s="751"/>
      <c r="AC14" s="751"/>
      <c r="AD14" s="730" t="s">
        <v>93</v>
      </c>
      <c r="AE14" s="731"/>
      <c r="AF14" s="731"/>
      <c r="AG14" s="731"/>
      <c r="AH14" s="731"/>
      <c r="AI14" s="732"/>
      <c r="AK14" s="718"/>
      <c r="AL14" s="719"/>
      <c r="AM14" s="719"/>
      <c r="AN14" s="719"/>
      <c r="AO14" s="720"/>
      <c r="AP14" s="35"/>
      <c r="AQ14" s="721"/>
      <c r="AR14" s="722"/>
      <c r="AS14" s="722"/>
      <c r="AT14" s="722"/>
      <c r="AU14" s="722"/>
      <c r="AV14" s="722"/>
      <c r="AW14" s="722"/>
      <c r="AX14" s="722"/>
      <c r="AY14" s="722"/>
      <c r="AZ14" s="722"/>
      <c r="BA14" s="722"/>
      <c r="BB14" s="722"/>
      <c r="BC14" s="722"/>
      <c r="BD14" s="722"/>
      <c r="BE14" s="722"/>
      <c r="BF14" s="723"/>
    </row>
    <row r="15" spans="4:91" ht="16.5" customHeight="1" x14ac:dyDescent="0.2">
      <c r="E15" s="690" t="s">
        <v>116</v>
      </c>
      <c r="F15" s="697" t="e">
        <f>#REF!</f>
        <v>#REF!</v>
      </c>
      <c r="G15" s="697"/>
      <c r="H15" s="697"/>
      <c r="I15" s="697"/>
      <c r="J15" s="697"/>
      <c r="K15" s="697"/>
      <c r="L15" s="697">
        <f>Capacity!AW11</f>
        <v>0</v>
      </c>
      <c r="M15" s="697"/>
      <c r="N15" s="697"/>
      <c r="O15" s="697"/>
      <c r="P15" s="697"/>
      <c r="Q15" s="697"/>
      <c r="R15" s="698">
        <v>0</v>
      </c>
      <c r="S15" s="698"/>
      <c r="T15" s="698"/>
      <c r="U15" s="698"/>
      <c r="V15" s="698"/>
      <c r="W15" s="698"/>
      <c r="X15" s="699" t="s">
        <v>34</v>
      </c>
      <c r="Y15" s="699"/>
      <c r="Z15" s="699"/>
      <c r="AA15" s="699"/>
      <c r="AB15" s="699"/>
      <c r="AC15" s="714"/>
      <c r="AD15" s="701" t="e">
        <f>SUM(F15:W16)</f>
        <v>#REF!</v>
      </c>
      <c r="AE15" s="702"/>
      <c r="AF15" s="702"/>
      <c r="AG15" s="702"/>
      <c r="AH15" s="702"/>
      <c r="AI15" s="703"/>
      <c r="AJ15" s="129"/>
      <c r="AK15" s="20"/>
      <c r="AL15" s="708" t="e">
        <f>#REF!</f>
        <v>#REF!</v>
      </c>
      <c r="AM15" s="709"/>
      <c r="AN15" s="710"/>
      <c r="AO15" s="133"/>
      <c r="AP15" s="35"/>
      <c r="AQ15" s="721"/>
      <c r="AR15" s="722"/>
      <c r="AS15" s="722"/>
      <c r="AT15" s="722"/>
      <c r="AU15" s="722"/>
      <c r="AV15" s="722"/>
      <c r="AW15" s="722"/>
      <c r="AX15" s="722"/>
      <c r="AY15" s="722"/>
      <c r="AZ15" s="722"/>
      <c r="BA15" s="722"/>
      <c r="BB15" s="722"/>
      <c r="BC15" s="722"/>
      <c r="BD15" s="722"/>
      <c r="BE15" s="722"/>
      <c r="BF15" s="723"/>
    </row>
    <row r="16" spans="4:91" ht="12.75" customHeight="1" thickBot="1" x14ac:dyDescent="0.25">
      <c r="E16" s="690"/>
      <c r="F16" s="697"/>
      <c r="G16" s="697"/>
      <c r="H16" s="697"/>
      <c r="I16" s="697"/>
      <c r="J16" s="697"/>
      <c r="K16" s="697"/>
      <c r="L16" s="697"/>
      <c r="M16" s="697"/>
      <c r="N16" s="697"/>
      <c r="O16" s="697"/>
      <c r="P16" s="697"/>
      <c r="Q16" s="697"/>
      <c r="R16" s="698"/>
      <c r="S16" s="698"/>
      <c r="T16" s="698"/>
      <c r="U16" s="698"/>
      <c r="V16" s="698"/>
      <c r="W16" s="698"/>
      <c r="X16" s="699"/>
      <c r="Y16" s="699"/>
      <c r="Z16" s="699"/>
      <c r="AA16" s="699"/>
      <c r="AB16" s="699"/>
      <c r="AC16" s="714"/>
      <c r="AD16" s="704"/>
      <c r="AE16" s="705"/>
      <c r="AF16" s="705"/>
      <c r="AG16" s="705"/>
      <c r="AH16" s="705"/>
      <c r="AI16" s="706"/>
      <c r="AK16" s="133"/>
      <c r="AL16" s="711"/>
      <c r="AM16" s="712"/>
      <c r="AN16" s="713"/>
      <c r="AO16" s="133"/>
      <c r="AP16" s="35"/>
      <c r="AQ16" s="302"/>
      <c r="AR16" s="303"/>
      <c r="AS16" s="303"/>
      <c r="AT16" s="303"/>
      <c r="AU16" s="303"/>
      <c r="AV16" s="303"/>
      <c r="AW16" s="303"/>
      <c r="AX16" s="303"/>
      <c r="AY16" s="303"/>
      <c r="AZ16" s="303"/>
      <c r="BA16" s="303"/>
      <c r="BB16" s="303"/>
      <c r="BC16" s="303"/>
      <c r="BD16" s="303"/>
      <c r="BE16" s="303"/>
      <c r="BF16" s="304"/>
    </row>
    <row r="17" spans="5:100" ht="3" customHeight="1" thickBot="1" x14ac:dyDescent="0.25">
      <c r="Z17" s="56"/>
      <c r="AA17" s="56"/>
      <c r="AB17" s="56"/>
      <c r="AC17" s="56"/>
      <c r="AD17" s="56"/>
      <c r="AE17" s="56"/>
      <c r="AF17" s="56"/>
      <c r="AG17" s="56"/>
      <c r="AH17" s="56"/>
      <c r="AI17" s="56"/>
      <c r="AJ17" s="56"/>
      <c r="AK17" s="35"/>
      <c r="AL17" s="35"/>
      <c r="AM17" s="35"/>
      <c r="AN17" s="35"/>
      <c r="AO17" s="35"/>
      <c r="AP17" s="35"/>
      <c r="AQ17" s="35"/>
      <c r="AR17" s="35"/>
      <c r="AS17" s="35"/>
      <c r="AT17" s="35"/>
      <c r="AU17" s="35"/>
      <c r="AV17" s="35"/>
      <c r="AW17" s="35"/>
      <c r="AX17" s="35"/>
      <c r="AY17" s="35"/>
      <c r="AZ17" s="35"/>
      <c r="BA17" s="35"/>
      <c r="BB17" s="35"/>
      <c r="BC17" s="35"/>
      <c r="BD17" s="35"/>
      <c r="BE17" s="35"/>
      <c r="BF17" s="35"/>
    </row>
    <row r="18" spans="5:100" ht="12.75" customHeight="1" x14ac:dyDescent="0.2">
      <c r="E18" s="690" t="s">
        <v>115</v>
      </c>
      <c r="F18" s="697" t="e">
        <f>#REF!</f>
        <v>#REF!</v>
      </c>
      <c r="G18" s="697"/>
      <c r="H18" s="697"/>
      <c r="I18" s="697"/>
      <c r="J18" s="697"/>
      <c r="K18" s="697"/>
      <c r="L18" s="697">
        <f>Capacity!AW11</f>
        <v>0</v>
      </c>
      <c r="M18" s="697"/>
      <c r="N18" s="697"/>
      <c r="O18" s="697"/>
      <c r="P18" s="697"/>
      <c r="Q18" s="697"/>
      <c r="R18" s="698">
        <v>0</v>
      </c>
      <c r="S18" s="698"/>
      <c r="T18" s="698"/>
      <c r="U18" s="698"/>
      <c r="V18" s="698"/>
      <c r="W18" s="698"/>
      <c r="X18" s="699" t="s">
        <v>34</v>
      </c>
      <c r="Y18" s="699"/>
      <c r="Z18" s="699"/>
      <c r="AA18" s="699"/>
      <c r="AB18" s="699"/>
      <c r="AC18" s="700"/>
      <c r="AD18" s="701" t="e">
        <f>SUM(F18:W19)</f>
        <v>#REF!</v>
      </c>
      <c r="AE18" s="702"/>
      <c r="AF18" s="702"/>
      <c r="AG18" s="702"/>
      <c r="AH18" s="702"/>
      <c r="AI18" s="703"/>
      <c r="AJ18" s="128"/>
      <c r="AK18" s="20"/>
      <c r="AL18" s="691" t="e">
        <f>#REF!</f>
        <v>#REF!</v>
      </c>
      <c r="AM18" s="692"/>
      <c r="AN18" s="693"/>
    </row>
    <row r="19" spans="5:100" ht="12.75" customHeight="1" thickBot="1" x14ac:dyDescent="0.25">
      <c r="E19" s="690"/>
      <c r="F19" s="697"/>
      <c r="G19" s="697"/>
      <c r="H19" s="697"/>
      <c r="I19" s="697"/>
      <c r="J19" s="697"/>
      <c r="K19" s="697"/>
      <c r="L19" s="697"/>
      <c r="M19" s="697"/>
      <c r="N19" s="697"/>
      <c r="O19" s="697"/>
      <c r="P19" s="697"/>
      <c r="Q19" s="697"/>
      <c r="R19" s="698"/>
      <c r="S19" s="698"/>
      <c r="T19" s="698"/>
      <c r="U19" s="698"/>
      <c r="V19" s="698"/>
      <c r="W19" s="698"/>
      <c r="X19" s="699"/>
      <c r="Y19" s="699"/>
      <c r="Z19" s="699"/>
      <c r="AA19" s="699"/>
      <c r="AB19" s="699"/>
      <c r="AC19" s="700"/>
      <c r="AD19" s="704"/>
      <c r="AE19" s="705"/>
      <c r="AF19" s="705"/>
      <c r="AG19" s="705"/>
      <c r="AH19" s="705"/>
      <c r="AI19" s="706"/>
      <c r="AJ19" s="56"/>
      <c r="AL19" s="694"/>
      <c r="AM19" s="695"/>
      <c r="AN19" s="696"/>
    </row>
    <row r="20" spans="5:100" ht="3.75" customHeight="1" thickBot="1" x14ac:dyDescent="0.25">
      <c r="Z20" s="56"/>
      <c r="AA20" s="56"/>
      <c r="AB20" s="56"/>
      <c r="AC20" s="56"/>
      <c r="AD20" s="56"/>
      <c r="AE20" s="56"/>
      <c r="AF20" s="56"/>
      <c r="AG20" s="56"/>
      <c r="AH20" s="56"/>
      <c r="AI20" s="56"/>
      <c r="AJ20" s="56"/>
      <c r="AK20" s="35"/>
      <c r="AL20" s="35"/>
      <c r="AM20" s="35"/>
      <c r="AN20" s="35"/>
      <c r="AO20" s="35"/>
      <c r="AP20" s="35"/>
      <c r="AQ20" s="35"/>
      <c r="AR20" s="35"/>
      <c r="AS20" s="35"/>
      <c r="AT20" s="35"/>
      <c r="AU20" s="35"/>
      <c r="AV20" s="35"/>
      <c r="AW20" s="35"/>
      <c r="AX20" s="35"/>
      <c r="AY20" s="35"/>
      <c r="AZ20" s="35"/>
      <c r="BA20" s="35"/>
      <c r="BB20" s="35"/>
      <c r="BC20" s="35"/>
      <c r="BD20" s="35"/>
      <c r="BE20" s="35"/>
      <c r="BF20" s="35"/>
    </row>
    <row r="21" spans="5:100" ht="15" customHeight="1" x14ac:dyDescent="0.2">
      <c r="E21" s="690" t="s">
        <v>117</v>
      </c>
      <c r="F21" s="697" t="e">
        <f>+#REF!</f>
        <v>#REF!</v>
      </c>
      <c r="G21" s="697"/>
      <c r="H21" s="697"/>
      <c r="I21" s="697"/>
      <c r="J21" s="697"/>
      <c r="K21" s="697"/>
      <c r="L21" s="697">
        <f>Capacity!AW11</f>
        <v>0</v>
      </c>
      <c r="M21" s="697"/>
      <c r="N21" s="697"/>
      <c r="O21" s="697"/>
      <c r="P21" s="697"/>
      <c r="Q21" s="697"/>
      <c r="R21" s="698">
        <v>0</v>
      </c>
      <c r="S21" s="698"/>
      <c r="T21" s="698"/>
      <c r="U21" s="698"/>
      <c r="V21" s="698"/>
      <c r="W21" s="698"/>
      <c r="X21" s="699" t="s">
        <v>34</v>
      </c>
      <c r="Y21" s="699"/>
      <c r="Z21" s="699"/>
      <c r="AA21" s="699"/>
      <c r="AB21" s="699"/>
      <c r="AC21" s="700"/>
      <c r="AD21" s="701" t="e">
        <f>SUM(F21:W22)</f>
        <v>#REF!</v>
      </c>
      <c r="AE21" s="702"/>
      <c r="AF21" s="702"/>
      <c r="AG21" s="702"/>
      <c r="AH21" s="702"/>
      <c r="AI21" s="703"/>
      <c r="AJ21" s="128"/>
      <c r="AK21" s="20"/>
      <c r="AL21" s="691" t="e">
        <f>#REF!</f>
        <v>#REF!</v>
      </c>
      <c r="AM21" s="692"/>
      <c r="AN21" s="693"/>
    </row>
    <row r="22" spans="5:100" ht="12.75" customHeight="1" thickBot="1" x14ac:dyDescent="0.25">
      <c r="E22" s="690"/>
      <c r="F22" s="697"/>
      <c r="G22" s="697"/>
      <c r="H22" s="697"/>
      <c r="I22" s="697"/>
      <c r="J22" s="697"/>
      <c r="K22" s="697"/>
      <c r="L22" s="697"/>
      <c r="M22" s="697"/>
      <c r="N22" s="697"/>
      <c r="O22" s="697"/>
      <c r="P22" s="697"/>
      <c r="Q22" s="697"/>
      <c r="R22" s="698"/>
      <c r="S22" s="698"/>
      <c r="T22" s="698"/>
      <c r="U22" s="698"/>
      <c r="V22" s="698"/>
      <c r="W22" s="698"/>
      <c r="X22" s="699"/>
      <c r="Y22" s="699"/>
      <c r="Z22" s="699"/>
      <c r="AA22" s="699"/>
      <c r="AB22" s="699"/>
      <c r="AC22" s="700"/>
      <c r="AD22" s="704"/>
      <c r="AE22" s="705"/>
      <c r="AF22" s="705"/>
      <c r="AG22" s="705"/>
      <c r="AH22" s="705"/>
      <c r="AI22" s="706"/>
      <c r="AJ22" s="56"/>
      <c r="AL22" s="694"/>
      <c r="AM22" s="695"/>
      <c r="AN22" s="696"/>
    </row>
    <row r="23" spans="5:100" ht="15.75" customHeight="1" x14ac:dyDescent="0.2">
      <c r="E23" s="690" t="s">
        <v>92</v>
      </c>
      <c r="F23" s="697" t="e">
        <f>#REF!</f>
        <v>#REF!</v>
      </c>
      <c r="G23" s="697"/>
      <c r="H23" s="697"/>
      <c r="I23" s="697"/>
      <c r="J23" s="697"/>
      <c r="K23" s="697"/>
      <c r="L23" s="697">
        <f>Capacity!AW11</f>
        <v>0</v>
      </c>
      <c r="M23" s="697"/>
      <c r="N23" s="697"/>
      <c r="O23" s="697"/>
      <c r="P23" s="697"/>
      <c r="Q23" s="697"/>
      <c r="R23" s="698">
        <v>0</v>
      </c>
      <c r="S23" s="698"/>
      <c r="T23" s="698"/>
      <c r="U23" s="698"/>
      <c r="V23" s="698"/>
      <c r="W23" s="698"/>
      <c r="X23" s="699" t="s">
        <v>34</v>
      </c>
      <c r="Y23" s="699"/>
      <c r="Z23" s="699"/>
      <c r="AA23" s="699"/>
      <c r="AB23" s="699"/>
      <c r="AC23" s="700"/>
      <c r="AD23" s="701" t="e">
        <f>SUM(F23:W24)</f>
        <v>#REF!</v>
      </c>
      <c r="AE23" s="702"/>
      <c r="AF23" s="702"/>
      <c r="AG23" s="702"/>
      <c r="AH23" s="702"/>
      <c r="AI23" s="703"/>
      <c r="AJ23" s="56"/>
      <c r="AK23" s="35"/>
      <c r="AL23" s="35"/>
      <c r="AM23" s="35"/>
      <c r="AN23" s="35"/>
      <c r="AO23" s="35"/>
      <c r="AP23" s="35"/>
      <c r="AQ23" s="35"/>
      <c r="AR23" s="35"/>
      <c r="AS23" s="35"/>
      <c r="AT23" s="35"/>
      <c r="AU23" s="35"/>
      <c r="AV23" s="35"/>
      <c r="AW23" s="35"/>
      <c r="AX23" s="35"/>
      <c r="AY23" s="35"/>
      <c r="AZ23" s="35"/>
      <c r="BA23" s="35"/>
      <c r="BB23" s="35"/>
      <c r="BC23" s="35"/>
      <c r="BD23" s="35"/>
      <c r="BE23" s="35"/>
      <c r="BF23" s="35"/>
    </row>
    <row r="24" spans="5:100" ht="12.75" customHeight="1" thickBot="1" x14ac:dyDescent="0.25">
      <c r="E24" s="690"/>
      <c r="F24" s="697"/>
      <c r="G24" s="697"/>
      <c r="H24" s="697"/>
      <c r="I24" s="697"/>
      <c r="J24" s="697"/>
      <c r="K24" s="697"/>
      <c r="L24" s="697"/>
      <c r="M24" s="697"/>
      <c r="N24" s="697"/>
      <c r="O24" s="697"/>
      <c r="P24" s="697"/>
      <c r="Q24" s="697"/>
      <c r="R24" s="698"/>
      <c r="S24" s="698"/>
      <c r="T24" s="698"/>
      <c r="U24" s="698"/>
      <c r="V24" s="698"/>
      <c r="W24" s="698"/>
      <c r="X24" s="699"/>
      <c r="Y24" s="699"/>
      <c r="Z24" s="699"/>
      <c r="AA24" s="699"/>
      <c r="AB24" s="699"/>
      <c r="AC24" s="700"/>
      <c r="AD24" s="704"/>
      <c r="AE24" s="705"/>
      <c r="AF24" s="705"/>
      <c r="AG24" s="705"/>
      <c r="AH24" s="705"/>
      <c r="AI24" s="706"/>
      <c r="AJ24" s="56"/>
      <c r="AK24" s="35"/>
      <c r="AL24" s="35"/>
      <c r="AM24" s="35"/>
      <c r="AN24" s="35"/>
      <c r="AO24" s="35"/>
      <c r="AP24" s="35"/>
      <c r="AQ24" s="35"/>
      <c r="AR24" s="35"/>
      <c r="AS24" s="35"/>
      <c r="AT24" s="35"/>
      <c r="AU24" s="35"/>
      <c r="AV24" s="35"/>
      <c r="AW24" s="35"/>
      <c r="AX24" s="35"/>
      <c r="AY24" s="35"/>
      <c r="AZ24" s="35"/>
      <c r="BA24" s="35"/>
      <c r="BB24" s="35"/>
      <c r="BC24" s="35"/>
      <c r="BD24" s="35"/>
      <c r="BE24" s="35"/>
      <c r="BF24" s="35"/>
    </row>
    <row r="25" spans="5:100" ht="6" customHeight="1" x14ac:dyDescent="0.2">
      <c r="E25" s="123"/>
      <c r="F25" s="124"/>
      <c r="G25" s="124"/>
      <c r="H25" s="124"/>
      <c r="I25" s="124"/>
      <c r="J25" s="124"/>
      <c r="K25" s="124"/>
      <c r="L25" s="124"/>
      <c r="M25" s="124"/>
      <c r="N25" s="124"/>
      <c r="O25" s="124"/>
      <c r="P25" s="124"/>
      <c r="Q25" s="124"/>
      <c r="R25" s="124"/>
      <c r="S25" s="124"/>
      <c r="T25" s="124"/>
      <c r="U25" s="124"/>
      <c r="V25" s="124"/>
      <c r="W25" s="124"/>
      <c r="X25" s="125"/>
      <c r="Y25" s="125"/>
      <c r="Z25" s="125"/>
      <c r="AA25" s="125"/>
      <c r="AB25" s="125"/>
      <c r="AC25" s="125"/>
      <c r="AD25" s="126"/>
      <c r="AE25" s="126"/>
      <c r="AF25" s="126"/>
      <c r="AG25" s="126"/>
      <c r="AH25" s="126"/>
      <c r="AI25" s="126"/>
      <c r="AJ25" s="56"/>
      <c r="AL25" s="57"/>
      <c r="AM25" s="57"/>
      <c r="AN25" s="57"/>
      <c r="AO25" s="57"/>
      <c r="AP25" s="57"/>
      <c r="AQ25" s="57"/>
      <c r="AR25" s="57"/>
      <c r="AS25" s="58"/>
      <c r="AT25" s="56"/>
      <c r="AU25" s="56"/>
      <c r="AV25" s="56"/>
      <c r="AW25" s="56"/>
      <c r="AX25" s="56"/>
      <c r="AY25" s="56"/>
      <c r="AZ25" s="56"/>
      <c r="BA25" s="56"/>
      <c r="BB25" s="56"/>
      <c r="BC25" s="56"/>
      <c r="BD25" s="56"/>
      <c r="BE25" s="56"/>
      <c r="BF25" s="56"/>
      <c r="BG25" s="5"/>
    </row>
    <row r="26" spans="5:100" ht="12.75" customHeight="1" x14ac:dyDescent="0.2">
      <c r="E26" s="123"/>
      <c r="F26" s="741" t="s">
        <v>33</v>
      </c>
      <c r="G26" s="741"/>
      <c r="H26" s="741"/>
      <c r="I26" s="741"/>
      <c r="J26" s="741"/>
      <c r="K26" s="741"/>
      <c r="L26" s="741"/>
      <c r="M26" s="741"/>
      <c r="N26" s="741"/>
      <c r="O26" s="741"/>
      <c r="P26" s="741"/>
      <c r="Q26" s="741"/>
      <c r="R26" s="741"/>
      <c r="S26" s="741"/>
      <c r="T26" s="741"/>
      <c r="U26" s="741" t="s">
        <v>104</v>
      </c>
      <c r="V26" s="741"/>
      <c r="W26" s="741"/>
      <c r="X26" s="751" t="s">
        <v>36</v>
      </c>
      <c r="Y26" s="751"/>
      <c r="Z26" s="751"/>
      <c r="AA26" s="751"/>
      <c r="AB26" s="751"/>
      <c r="AC26" s="751"/>
      <c r="AD26" s="724" t="s">
        <v>5</v>
      </c>
      <c r="AE26" s="725"/>
      <c r="AF26" s="725"/>
      <c r="AG26" s="725"/>
      <c r="AH26" s="725"/>
      <c r="AI26" s="726"/>
      <c r="AJ26" s="56"/>
      <c r="AK26" s="715" t="s">
        <v>85</v>
      </c>
      <c r="AL26" s="716"/>
      <c r="AM26" s="716"/>
      <c r="AN26" s="716"/>
      <c r="AO26" s="717"/>
      <c r="AQ26" s="299"/>
      <c r="AR26" s="300"/>
      <c r="AS26" s="300"/>
      <c r="AT26" s="300"/>
      <c r="AU26" s="300"/>
      <c r="AV26" s="300"/>
      <c r="AW26" s="300"/>
      <c r="AX26" s="300"/>
      <c r="AY26" s="300"/>
      <c r="AZ26" s="300"/>
      <c r="BA26" s="300"/>
      <c r="BB26" s="300"/>
      <c r="BC26" s="300"/>
      <c r="BD26" s="300"/>
      <c r="BE26" s="300"/>
      <c r="BF26" s="301"/>
      <c r="BG26" s="5"/>
      <c r="BO26" s="78"/>
    </row>
    <row r="27" spans="5:100" ht="12.75" customHeight="1" thickBot="1" x14ac:dyDescent="0.25">
      <c r="E27" s="123"/>
      <c r="F27" s="742" t="s">
        <v>29</v>
      </c>
      <c r="G27" s="742"/>
      <c r="H27" s="742"/>
      <c r="I27" s="742"/>
      <c r="J27" s="742"/>
      <c r="K27" s="742" t="s">
        <v>0</v>
      </c>
      <c r="L27" s="742" t="s">
        <v>0</v>
      </c>
      <c r="M27" s="742"/>
      <c r="N27" s="742"/>
      <c r="O27" s="742"/>
      <c r="P27" s="742"/>
      <c r="Q27" s="742"/>
      <c r="R27" s="743" t="s">
        <v>32</v>
      </c>
      <c r="S27" s="743"/>
      <c r="T27" s="743"/>
      <c r="U27" s="743"/>
      <c r="V27" s="743"/>
      <c r="W27" s="743"/>
      <c r="X27" s="754"/>
      <c r="Y27" s="754"/>
      <c r="Z27" s="754"/>
      <c r="AA27" s="754"/>
      <c r="AB27" s="754"/>
      <c r="AC27" s="754"/>
      <c r="AD27" s="727" t="s">
        <v>93</v>
      </c>
      <c r="AE27" s="728"/>
      <c r="AF27" s="728"/>
      <c r="AG27" s="728"/>
      <c r="AH27" s="728"/>
      <c r="AI27" s="729"/>
      <c r="AJ27" s="56"/>
      <c r="AK27" s="718"/>
      <c r="AL27" s="719"/>
      <c r="AM27" s="719"/>
      <c r="AN27" s="719"/>
      <c r="AO27" s="720"/>
      <c r="AP27" s="35"/>
      <c r="AQ27" s="721"/>
      <c r="AR27" s="722"/>
      <c r="AS27" s="722"/>
      <c r="AT27" s="722"/>
      <c r="AU27" s="722"/>
      <c r="AV27" s="722"/>
      <c r="AW27" s="722"/>
      <c r="AX27" s="722"/>
      <c r="AY27" s="722"/>
      <c r="AZ27" s="722"/>
      <c r="BA27" s="722"/>
      <c r="BB27" s="722"/>
      <c r="BC27" s="722"/>
      <c r="BD27" s="722"/>
      <c r="BE27" s="722"/>
      <c r="BF27" s="723"/>
      <c r="BG27" s="5"/>
    </row>
    <row r="28" spans="5:100" ht="15" customHeight="1" x14ac:dyDescent="0.2">
      <c r="E28" s="690" t="s">
        <v>95</v>
      </c>
      <c r="F28" s="697" t="e">
        <f>+#REF!</f>
        <v>#REF!</v>
      </c>
      <c r="G28" s="697"/>
      <c r="H28" s="697"/>
      <c r="I28" s="697"/>
      <c r="J28" s="697"/>
      <c r="K28" s="697"/>
      <c r="L28" s="697">
        <f>Capacity!AW11</f>
        <v>0</v>
      </c>
      <c r="M28" s="697"/>
      <c r="N28" s="697"/>
      <c r="O28" s="697"/>
      <c r="P28" s="697"/>
      <c r="Q28" s="697"/>
      <c r="R28" s="698">
        <v>0</v>
      </c>
      <c r="S28" s="698"/>
      <c r="T28" s="698"/>
      <c r="U28" s="698"/>
      <c r="V28" s="698"/>
      <c r="W28" s="698"/>
      <c r="X28" s="699" t="s">
        <v>34</v>
      </c>
      <c r="Y28" s="699"/>
      <c r="Z28" s="699"/>
      <c r="AA28" s="699"/>
      <c r="AB28" s="699"/>
      <c r="AC28" s="700"/>
      <c r="AD28" s="701" t="e">
        <f>SUM(F28:W29)</f>
        <v>#REF!</v>
      </c>
      <c r="AE28" s="702"/>
      <c r="AF28" s="702"/>
      <c r="AG28" s="702"/>
      <c r="AH28" s="702"/>
      <c r="AI28" s="703"/>
      <c r="AJ28" s="131"/>
      <c r="AK28" s="21"/>
      <c r="AL28" s="691" t="e">
        <f>#REF!</f>
        <v>#REF!</v>
      </c>
      <c r="AM28" s="692"/>
      <c r="AN28" s="693"/>
      <c r="AO28" s="133"/>
      <c r="AP28" s="35"/>
      <c r="AQ28" s="721"/>
      <c r="AR28" s="722"/>
      <c r="AS28" s="722"/>
      <c r="AT28" s="722"/>
      <c r="AU28" s="722"/>
      <c r="AV28" s="722"/>
      <c r="AW28" s="722"/>
      <c r="AX28" s="722"/>
      <c r="AY28" s="722"/>
      <c r="AZ28" s="722"/>
      <c r="BA28" s="722"/>
      <c r="BB28" s="722"/>
      <c r="BC28" s="722"/>
      <c r="BD28" s="722"/>
      <c r="BE28" s="722"/>
      <c r="BF28" s="723"/>
      <c r="BG28" s="5"/>
    </row>
    <row r="29" spans="5:100" ht="12.75" customHeight="1" thickBot="1" x14ac:dyDescent="0.25">
      <c r="E29" s="690"/>
      <c r="F29" s="697"/>
      <c r="G29" s="697"/>
      <c r="H29" s="697"/>
      <c r="I29" s="697"/>
      <c r="J29" s="697"/>
      <c r="K29" s="697"/>
      <c r="L29" s="697"/>
      <c r="M29" s="697"/>
      <c r="N29" s="697"/>
      <c r="O29" s="697"/>
      <c r="P29" s="697"/>
      <c r="Q29" s="697"/>
      <c r="R29" s="698"/>
      <c r="S29" s="698"/>
      <c r="T29" s="698"/>
      <c r="U29" s="698"/>
      <c r="V29" s="698"/>
      <c r="W29" s="698"/>
      <c r="X29" s="699"/>
      <c r="Y29" s="699"/>
      <c r="Z29" s="699"/>
      <c r="AA29" s="699"/>
      <c r="AB29" s="699"/>
      <c r="AC29" s="700"/>
      <c r="AD29" s="704"/>
      <c r="AE29" s="705"/>
      <c r="AF29" s="705"/>
      <c r="AG29" s="705"/>
      <c r="AH29" s="705"/>
      <c r="AI29" s="706"/>
      <c r="AJ29" s="56"/>
      <c r="AK29" s="133"/>
      <c r="AL29" s="694"/>
      <c r="AM29" s="695"/>
      <c r="AN29" s="696"/>
      <c r="AO29" s="133"/>
      <c r="AP29" s="35"/>
      <c r="AQ29" s="302"/>
      <c r="AR29" s="303"/>
      <c r="AS29" s="303"/>
      <c r="AT29" s="303"/>
      <c r="AU29" s="303"/>
      <c r="AV29" s="303"/>
      <c r="AW29" s="303"/>
      <c r="AX29" s="303"/>
      <c r="AY29" s="303"/>
      <c r="AZ29" s="303"/>
      <c r="BA29" s="303"/>
      <c r="BB29" s="303"/>
      <c r="BC29" s="303"/>
      <c r="BD29" s="303"/>
      <c r="BE29" s="303"/>
      <c r="BF29" s="304"/>
      <c r="BG29" s="5"/>
      <c r="CD29" s="35"/>
      <c r="CE29" s="35"/>
      <c r="CF29" s="35"/>
      <c r="CG29" s="35"/>
      <c r="CH29" s="35"/>
      <c r="CI29" s="35"/>
      <c r="CJ29" s="35"/>
      <c r="CK29" s="35"/>
      <c r="CL29" s="35"/>
      <c r="CM29" s="35"/>
      <c r="CN29" s="35"/>
      <c r="CO29" s="35"/>
      <c r="CP29" s="35"/>
      <c r="CQ29" s="35"/>
      <c r="CR29" s="35"/>
      <c r="CS29" s="35"/>
      <c r="CT29" s="35"/>
      <c r="CU29" s="35"/>
      <c r="CV29" s="35"/>
    </row>
    <row r="30" spans="5:100" ht="3" customHeight="1" thickBot="1" x14ac:dyDescent="0.25">
      <c r="F30" s="707"/>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56"/>
      <c r="AK30" s="133"/>
      <c r="AL30" s="134"/>
      <c r="AM30" s="134"/>
      <c r="AN30" s="134"/>
      <c r="AO30" s="133"/>
      <c r="AP30" s="35"/>
      <c r="AQ30" s="117"/>
      <c r="AR30" s="117"/>
      <c r="AS30" s="117"/>
      <c r="AT30" s="117"/>
      <c r="AU30" s="117"/>
      <c r="AV30" s="117"/>
      <c r="AW30" s="117"/>
      <c r="AX30" s="117"/>
      <c r="AY30" s="117"/>
      <c r="AZ30" s="117"/>
      <c r="BA30" s="117"/>
      <c r="BB30" s="117"/>
      <c r="BC30" s="117"/>
      <c r="BD30" s="117"/>
      <c r="BE30" s="117"/>
      <c r="BF30" s="117"/>
      <c r="BG30" s="5"/>
      <c r="CD30" s="35"/>
      <c r="CE30" s="35"/>
      <c r="CF30" s="35"/>
      <c r="CG30" s="35"/>
      <c r="CH30" s="35"/>
      <c r="CI30" s="35"/>
      <c r="CJ30" s="35"/>
      <c r="CK30" s="35"/>
      <c r="CL30" s="35"/>
      <c r="CM30" s="35"/>
      <c r="CN30" s="35"/>
      <c r="CO30" s="35"/>
      <c r="CP30" s="35"/>
      <c r="CQ30" s="35"/>
      <c r="CR30" s="35"/>
      <c r="CS30" s="35"/>
      <c r="CT30" s="35"/>
      <c r="CU30" s="35"/>
      <c r="CV30" s="35"/>
    </row>
    <row r="31" spans="5:100" ht="13.5" customHeight="1" x14ac:dyDescent="0.2">
      <c r="E31" s="690" t="s">
        <v>96</v>
      </c>
      <c r="F31" s="697" t="e">
        <f>#REF!</f>
        <v>#REF!</v>
      </c>
      <c r="G31" s="697"/>
      <c r="H31" s="697"/>
      <c r="I31" s="697"/>
      <c r="J31" s="697"/>
      <c r="K31" s="697"/>
      <c r="L31" s="697">
        <f>Capacity!AW11</f>
        <v>0</v>
      </c>
      <c r="M31" s="697"/>
      <c r="N31" s="697"/>
      <c r="O31" s="697"/>
      <c r="P31" s="697"/>
      <c r="Q31" s="697"/>
      <c r="R31" s="698">
        <v>0</v>
      </c>
      <c r="S31" s="698"/>
      <c r="T31" s="698"/>
      <c r="U31" s="698"/>
      <c r="V31" s="698"/>
      <c r="W31" s="698"/>
      <c r="X31" s="699" t="s">
        <v>34</v>
      </c>
      <c r="Y31" s="699"/>
      <c r="Z31" s="699"/>
      <c r="AA31" s="699"/>
      <c r="AB31" s="699"/>
      <c r="AC31" s="700"/>
      <c r="AD31" s="701" t="e">
        <f>SUM(F31:W32)</f>
        <v>#REF!</v>
      </c>
      <c r="AE31" s="702"/>
      <c r="AF31" s="702"/>
      <c r="AG31" s="702"/>
      <c r="AH31" s="702"/>
      <c r="AI31" s="703"/>
      <c r="AJ31" s="128"/>
      <c r="AK31" s="135"/>
      <c r="AL31" s="691" t="e">
        <f>#REF!</f>
        <v>#REF!</v>
      </c>
      <c r="AM31" s="692"/>
      <c r="AN31" s="693"/>
      <c r="AO31" s="133"/>
      <c r="AP31" s="35"/>
      <c r="AQ31" s="117"/>
      <c r="AR31" s="117"/>
      <c r="AS31" s="117"/>
      <c r="AT31" s="117"/>
      <c r="AU31" s="117"/>
      <c r="AV31" s="117"/>
      <c r="AW31" s="117"/>
      <c r="AX31" s="117"/>
      <c r="AY31" s="117"/>
      <c r="AZ31" s="117"/>
      <c r="BA31" s="117"/>
      <c r="BB31" s="117"/>
      <c r="BC31" s="117"/>
      <c r="BD31" s="117"/>
      <c r="BE31" s="117"/>
      <c r="BF31" s="117"/>
      <c r="BG31" s="5"/>
      <c r="CD31" s="35"/>
      <c r="CE31" s="35"/>
      <c r="CF31" s="35"/>
      <c r="CG31" s="35"/>
      <c r="CH31" s="35"/>
      <c r="CI31" s="35"/>
      <c r="CJ31" s="35"/>
      <c r="CK31" s="35"/>
      <c r="CL31" s="35"/>
      <c r="CM31" s="35"/>
      <c r="CN31" s="35"/>
      <c r="CO31" s="35"/>
      <c r="CP31" s="35"/>
      <c r="CQ31" s="35"/>
      <c r="CR31" s="35"/>
      <c r="CS31" s="35"/>
      <c r="CT31" s="35"/>
      <c r="CU31" s="35"/>
      <c r="CV31" s="35"/>
    </row>
    <row r="32" spans="5:100" ht="12.75" customHeight="1" thickBot="1" x14ac:dyDescent="0.25">
      <c r="E32" s="690"/>
      <c r="F32" s="697"/>
      <c r="G32" s="697"/>
      <c r="H32" s="697"/>
      <c r="I32" s="697"/>
      <c r="J32" s="697"/>
      <c r="K32" s="697"/>
      <c r="L32" s="697"/>
      <c r="M32" s="697"/>
      <c r="N32" s="697"/>
      <c r="O32" s="697"/>
      <c r="P32" s="697"/>
      <c r="Q32" s="697"/>
      <c r="R32" s="698"/>
      <c r="S32" s="698"/>
      <c r="T32" s="698"/>
      <c r="U32" s="698"/>
      <c r="V32" s="698"/>
      <c r="W32" s="698"/>
      <c r="X32" s="699"/>
      <c r="Y32" s="699"/>
      <c r="Z32" s="699"/>
      <c r="AA32" s="699"/>
      <c r="AB32" s="699"/>
      <c r="AC32" s="700"/>
      <c r="AD32" s="704"/>
      <c r="AE32" s="705"/>
      <c r="AF32" s="705"/>
      <c r="AG32" s="705"/>
      <c r="AH32" s="705"/>
      <c r="AI32" s="706"/>
      <c r="AJ32" s="56"/>
      <c r="AK32" s="133"/>
      <c r="AL32" s="694"/>
      <c r="AM32" s="695"/>
      <c r="AN32" s="696"/>
      <c r="AO32" s="133"/>
      <c r="AP32" s="35"/>
      <c r="AQ32" s="117"/>
      <c r="AR32" s="117"/>
      <c r="AS32" s="117"/>
      <c r="AT32" s="117"/>
      <c r="AU32" s="117"/>
      <c r="AV32" s="117"/>
      <c r="AW32" s="117"/>
      <c r="AX32" s="117"/>
      <c r="AY32" s="117"/>
      <c r="AZ32" s="117"/>
      <c r="BA32" s="117"/>
      <c r="BB32" s="117"/>
      <c r="BC32" s="117"/>
      <c r="BD32" s="117"/>
      <c r="BE32" s="117"/>
      <c r="BF32" s="117"/>
      <c r="BG32" s="5"/>
      <c r="CD32" s="35"/>
      <c r="CE32" s="35"/>
      <c r="CF32" s="35"/>
      <c r="CG32" s="35"/>
      <c r="CH32" s="35"/>
      <c r="CI32" s="35"/>
      <c r="CJ32" s="35"/>
      <c r="CK32" s="35"/>
      <c r="CL32" s="35"/>
      <c r="CM32" s="35"/>
      <c r="CN32" s="35"/>
      <c r="CO32" s="35"/>
      <c r="CP32" s="35"/>
      <c r="CQ32" s="35"/>
      <c r="CR32" s="35"/>
      <c r="CS32" s="35"/>
      <c r="CV32" s="35"/>
    </row>
    <row r="33" spans="5:100" ht="3" customHeight="1" thickBot="1" x14ac:dyDescent="0.25">
      <c r="F33" s="707"/>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56"/>
      <c r="AK33" s="133"/>
      <c r="AL33" s="134"/>
      <c r="AM33" s="134"/>
      <c r="AN33" s="134"/>
      <c r="AO33" s="133"/>
      <c r="AP33" s="35"/>
      <c r="AQ33" s="117"/>
      <c r="AR33" s="117"/>
      <c r="AS33" s="117"/>
      <c r="AT33" s="117"/>
      <c r="AU33" s="117"/>
      <c r="AV33" s="117"/>
      <c r="AW33" s="117"/>
      <c r="AX33" s="117"/>
      <c r="AY33" s="117"/>
      <c r="AZ33" s="117"/>
      <c r="BA33" s="117"/>
      <c r="BB33" s="117"/>
      <c r="BC33" s="117"/>
      <c r="BD33" s="117"/>
      <c r="BE33" s="117"/>
      <c r="BF33" s="117"/>
      <c r="BG33" s="5"/>
      <c r="CD33" s="35"/>
      <c r="CE33" s="35"/>
      <c r="CF33" s="35"/>
      <c r="CG33" s="35"/>
      <c r="CH33" s="35"/>
      <c r="CI33" s="35"/>
      <c r="CJ33" s="35"/>
      <c r="CK33" s="35"/>
      <c r="CL33" s="35"/>
      <c r="CM33" s="35"/>
      <c r="CN33" s="35"/>
      <c r="CO33" s="35"/>
      <c r="CP33" s="35"/>
      <c r="CQ33" s="35"/>
      <c r="CR33" s="35"/>
      <c r="CS33" s="35"/>
      <c r="CT33" s="35"/>
      <c r="CU33" s="35"/>
      <c r="CV33" s="35"/>
    </row>
    <row r="34" spans="5:100" ht="12.75" customHeight="1" x14ac:dyDescent="0.2">
      <c r="E34" s="690" t="s">
        <v>97</v>
      </c>
      <c r="F34" s="697" t="e">
        <f>#REF!</f>
        <v>#REF!</v>
      </c>
      <c r="G34" s="697"/>
      <c r="H34" s="697"/>
      <c r="I34" s="697"/>
      <c r="J34" s="697"/>
      <c r="K34" s="697"/>
      <c r="L34" s="697">
        <f>Capacity!AW11</f>
        <v>0</v>
      </c>
      <c r="M34" s="697"/>
      <c r="N34" s="697"/>
      <c r="O34" s="697"/>
      <c r="P34" s="697"/>
      <c r="Q34" s="697"/>
      <c r="R34" s="698">
        <v>0</v>
      </c>
      <c r="S34" s="698"/>
      <c r="T34" s="698"/>
      <c r="U34" s="698"/>
      <c r="V34" s="698"/>
      <c r="W34" s="698"/>
      <c r="X34" s="699" t="s">
        <v>34</v>
      </c>
      <c r="Y34" s="699"/>
      <c r="Z34" s="699"/>
      <c r="AA34" s="699"/>
      <c r="AB34" s="699"/>
      <c r="AC34" s="700"/>
      <c r="AD34" s="701" t="e">
        <f>SUM(F34:W35)</f>
        <v>#REF!</v>
      </c>
      <c r="AE34" s="702"/>
      <c r="AF34" s="702"/>
      <c r="AG34" s="702"/>
      <c r="AH34" s="702"/>
      <c r="AI34" s="703"/>
      <c r="AJ34" s="128"/>
      <c r="AK34" s="135"/>
      <c r="AL34" s="708" t="e">
        <f>#REF!</f>
        <v>#REF!</v>
      </c>
      <c r="AM34" s="709"/>
      <c r="AN34" s="710"/>
      <c r="AO34" s="133"/>
      <c r="AP34" s="35"/>
      <c r="AQ34" s="117"/>
      <c r="AR34" s="117"/>
      <c r="AS34" s="117"/>
      <c r="AT34" s="117"/>
      <c r="AU34" s="117"/>
      <c r="AV34" s="117"/>
      <c r="AW34" s="117"/>
      <c r="AX34" s="117"/>
      <c r="AY34" s="117"/>
      <c r="AZ34" s="117"/>
      <c r="BA34" s="117"/>
      <c r="BB34" s="117"/>
      <c r="BC34" s="117"/>
      <c r="BD34" s="117"/>
      <c r="BE34" s="117"/>
      <c r="BF34" s="117"/>
      <c r="BG34" s="5"/>
      <c r="CA34" s="35"/>
      <c r="CB34" s="35"/>
      <c r="CC34" s="35"/>
      <c r="CD34" s="35"/>
      <c r="CE34" s="35"/>
      <c r="CF34" s="35"/>
      <c r="CG34" s="35"/>
      <c r="CH34" s="35"/>
      <c r="CI34" s="35"/>
      <c r="CJ34" s="35"/>
      <c r="CK34" s="35"/>
      <c r="CL34" s="35"/>
      <c r="CM34" s="35"/>
      <c r="CN34" s="35"/>
      <c r="CO34" s="35"/>
      <c r="CP34" s="35"/>
      <c r="CQ34" s="35"/>
      <c r="CR34" s="35"/>
      <c r="CS34" s="35"/>
      <c r="CT34" s="35"/>
      <c r="CU34" s="35"/>
      <c r="CV34" s="35"/>
    </row>
    <row r="35" spans="5:100" ht="12.75" customHeight="1" thickBot="1" x14ac:dyDescent="0.25">
      <c r="E35" s="690"/>
      <c r="F35" s="697"/>
      <c r="G35" s="697"/>
      <c r="H35" s="697"/>
      <c r="I35" s="697"/>
      <c r="J35" s="697"/>
      <c r="K35" s="697"/>
      <c r="L35" s="697"/>
      <c r="M35" s="697"/>
      <c r="N35" s="697"/>
      <c r="O35" s="697"/>
      <c r="P35" s="697"/>
      <c r="Q35" s="697"/>
      <c r="R35" s="698"/>
      <c r="S35" s="698"/>
      <c r="T35" s="698"/>
      <c r="U35" s="698"/>
      <c r="V35" s="698"/>
      <c r="W35" s="698"/>
      <c r="X35" s="699"/>
      <c r="Y35" s="699"/>
      <c r="Z35" s="699"/>
      <c r="AA35" s="699"/>
      <c r="AB35" s="699"/>
      <c r="AC35" s="700"/>
      <c r="AD35" s="704"/>
      <c r="AE35" s="705"/>
      <c r="AF35" s="705"/>
      <c r="AG35" s="705"/>
      <c r="AH35" s="705"/>
      <c r="AI35" s="706"/>
      <c r="AJ35" s="56"/>
      <c r="AK35" s="133"/>
      <c r="AL35" s="711"/>
      <c r="AM35" s="712"/>
      <c r="AN35" s="713"/>
      <c r="AO35" s="133"/>
      <c r="AP35" s="35"/>
      <c r="AQ35" s="117"/>
      <c r="AR35" s="117"/>
      <c r="AS35" s="117"/>
      <c r="AT35" s="117"/>
      <c r="AU35" s="117"/>
      <c r="AV35" s="117"/>
      <c r="AW35" s="117"/>
      <c r="AX35" s="117"/>
      <c r="AY35" s="117"/>
      <c r="AZ35" s="117"/>
      <c r="BA35" s="117"/>
      <c r="BB35" s="117"/>
      <c r="BC35" s="117"/>
      <c r="BD35" s="117"/>
      <c r="BE35" s="117"/>
      <c r="BF35" s="117"/>
      <c r="BG35" s="5"/>
    </row>
    <row r="36" spans="5:100" ht="6" customHeight="1" x14ac:dyDescent="0.2">
      <c r="E36" s="123"/>
      <c r="F36" s="124"/>
      <c r="G36" s="124"/>
      <c r="H36" s="124"/>
      <c r="I36" s="124"/>
      <c r="J36" s="124"/>
      <c r="K36" s="124"/>
      <c r="L36" s="124"/>
      <c r="M36" s="124"/>
      <c r="N36" s="124"/>
      <c r="O36" s="124"/>
      <c r="P36" s="124"/>
      <c r="Q36" s="124"/>
      <c r="R36" s="124"/>
      <c r="S36" s="124"/>
      <c r="T36" s="124"/>
      <c r="U36" s="124"/>
      <c r="V36" s="124"/>
      <c r="W36" s="124"/>
      <c r="X36" s="125"/>
      <c r="Y36" s="125"/>
      <c r="Z36" s="125"/>
      <c r="AA36" s="125"/>
      <c r="AB36" s="125"/>
      <c r="AC36" s="125"/>
      <c r="AD36" s="126"/>
      <c r="AE36" s="126"/>
      <c r="AF36" s="126"/>
      <c r="AG36" s="126"/>
      <c r="AH36" s="126"/>
      <c r="AI36" s="126"/>
      <c r="AJ36" s="56"/>
      <c r="AK36" s="58"/>
      <c r="AL36" s="58"/>
      <c r="AM36" s="58"/>
      <c r="AN36" s="58"/>
      <c r="AO36" s="58"/>
      <c r="AP36" s="58"/>
      <c r="AQ36" s="58"/>
      <c r="AR36" s="58"/>
      <c r="AS36" s="58"/>
      <c r="AT36" s="58"/>
      <c r="AU36" s="58"/>
      <c r="AV36" s="58"/>
      <c r="AW36" s="58"/>
      <c r="AX36" s="58"/>
      <c r="AY36" s="58"/>
      <c r="AZ36" s="58"/>
      <c r="BA36" s="58"/>
      <c r="BB36" s="58"/>
      <c r="BC36" s="58"/>
      <c r="BD36" s="58"/>
      <c r="BE36" s="58"/>
      <c r="BF36" s="58"/>
      <c r="BG36" s="5"/>
    </row>
    <row r="37" spans="5:100" ht="12.75" customHeight="1" x14ac:dyDescent="0.2">
      <c r="F37" s="741" t="s">
        <v>91</v>
      </c>
      <c r="G37" s="741"/>
      <c r="H37" s="741"/>
      <c r="I37" s="741"/>
      <c r="J37" s="741"/>
      <c r="K37" s="741"/>
      <c r="L37" s="741"/>
      <c r="M37" s="741"/>
      <c r="N37" s="741"/>
      <c r="O37" s="741"/>
      <c r="P37" s="741"/>
      <c r="Q37" s="741"/>
      <c r="R37" s="741"/>
      <c r="S37" s="741"/>
      <c r="T37" s="741"/>
      <c r="U37" s="741" t="s">
        <v>104</v>
      </c>
      <c r="V37" s="741"/>
      <c r="W37" s="741"/>
      <c r="X37" s="751" t="s">
        <v>36</v>
      </c>
      <c r="Y37" s="751"/>
      <c r="Z37" s="751"/>
      <c r="AA37" s="751"/>
      <c r="AB37" s="751"/>
      <c r="AC37" s="751"/>
      <c r="AD37" s="724" t="s">
        <v>5</v>
      </c>
      <c r="AE37" s="725"/>
      <c r="AF37" s="725"/>
      <c r="AG37" s="725"/>
      <c r="AH37" s="725"/>
      <c r="AI37" s="726"/>
      <c r="AJ37" s="56"/>
      <c r="AK37" s="715" t="s">
        <v>85</v>
      </c>
      <c r="AL37" s="716"/>
      <c r="AM37" s="716"/>
      <c r="AN37" s="716"/>
      <c r="AO37" s="717"/>
      <c r="AQ37" s="299"/>
      <c r="AR37" s="300"/>
      <c r="AS37" s="300"/>
      <c r="AT37" s="300"/>
      <c r="AU37" s="300"/>
      <c r="AV37" s="300"/>
      <c r="AW37" s="300"/>
      <c r="AX37" s="300"/>
      <c r="AY37" s="300"/>
      <c r="AZ37" s="300"/>
      <c r="BA37" s="300"/>
      <c r="BB37" s="300"/>
      <c r="BC37" s="300"/>
      <c r="BD37" s="300"/>
      <c r="BE37" s="300"/>
      <c r="BF37" s="301"/>
    </row>
    <row r="38" spans="5:100" ht="13.5" customHeight="1" thickBot="1" x14ac:dyDescent="0.25">
      <c r="F38" s="739" t="s">
        <v>29</v>
      </c>
      <c r="G38" s="739"/>
      <c r="H38" s="739"/>
      <c r="I38" s="739"/>
      <c r="J38" s="739"/>
      <c r="K38" s="739" t="s">
        <v>0</v>
      </c>
      <c r="L38" s="739" t="s">
        <v>0</v>
      </c>
      <c r="M38" s="739"/>
      <c r="N38" s="739"/>
      <c r="O38" s="739"/>
      <c r="P38" s="739"/>
      <c r="Q38" s="739"/>
      <c r="R38" s="740" t="s">
        <v>32</v>
      </c>
      <c r="S38" s="740"/>
      <c r="T38" s="740"/>
      <c r="U38" s="740"/>
      <c r="V38" s="740"/>
      <c r="W38" s="740"/>
      <c r="X38" s="751"/>
      <c r="Y38" s="751"/>
      <c r="Z38" s="751"/>
      <c r="AA38" s="751"/>
      <c r="AB38" s="751"/>
      <c r="AC38" s="751"/>
      <c r="AD38" s="730" t="s">
        <v>93</v>
      </c>
      <c r="AE38" s="731"/>
      <c r="AF38" s="731"/>
      <c r="AG38" s="731"/>
      <c r="AH38" s="731"/>
      <c r="AI38" s="732"/>
      <c r="AJ38" s="56"/>
      <c r="AK38" s="718"/>
      <c r="AL38" s="719"/>
      <c r="AM38" s="719"/>
      <c r="AN38" s="719"/>
      <c r="AO38" s="720"/>
      <c r="AP38" s="35"/>
      <c r="AQ38" s="721"/>
      <c r="AR38" s="722"/>
      <c r="AS38" s="722"/>
      <c r="AT38" s="722"/>
      <c r="AU38" s="722"/>
      <c r="AV38" s="722"/>
      <c r="AW38" s="722"/>
      <c r="AX38" s="722"/>
      <c r="AY38" s="722"/>
      <c r="AZ38" s="722"/>
      <c r="BA38" s="722"/>
      <c r="BB38" s="722"/>
      <c r="BC38" s="722"/>
      <c r="BD38" s="722"/>
      <c r="BE38" s="722"/>
      <c r="BF38" s="723"/>
    </row>
    <row r="39" spans="5:100" ht="15" customHeight="1" x14ac:dyDescent="0.2">
      <c r="E39" s="690" t="s">
        <v>86</v>
      </c>
      <c r="F39" s="697" t="e">
        <f>#REF!</f>
        <v>#REF!</v>
      </c>
      <c r="G39" s="697"/>
      <c r="H39" s="697"/>
      <c r="I39" s="697"/>
      <c r="J39" s="697"/>
      <c r="K39" s="697"/>
      <c r="L39" s="697">
        <f>Capacity!AW11</f>
        <v>0</v>
      </c>
      <c r="M39" s="697"/>
      <c r="N39" s="697"/>
      <c r="O39" s="697"/>
      <c r="P39" s="697"/>
      <c r="Q39" s="697"/>
      <c r="R39" s="698">
        <v>0</v>
      </c>
      <c r="S39" s="698"/>
      <c r="T39" s="698"/>
      <c r="U39" s="698"/>
      <c r="V39" s="698"/>
      <c r="W39" s="698"/>
      <c r="X39" s="699" t="s">
        <v>34</v>
      </c>
      <c r="Y39" s="699"/>
      <c r="Z39" s="699"/>
      <c r="AA39" s="699"/>
      <c r="AB39" s="699"/>
      <c r="AC39" s="714"/>
      <c r="AD39" s="701" t="e">
        <f>SUM(F39:W40)</f>
        <v>#REF!</v>
      </c>
      <c r="AE39" s="702"/>
      <c r="AF39" s="702"/>
      <c r="AG39" s="702"/>
      <c r="AH39" s="702"/>
      <c r="AI39" s="703"/>
      <c r="AJ39" s="131"/>
      <c r="AK39" s="21"/>
      <c r="AL39" s="691" t="e">
        <f>#REF!</f>
        <v>#REF!</v>
      </c>
      <c r="AM39" s="692"/>
      <c r="AN39" s="693"/>
      <c r="AO39" s="133"/>
      <c r="AP39" s="35"/>
      <c r="AQ39" s="721"/>
      <c r="AR39" s="722"/>
      <c r="AS39" s="722"/>
      <c r="AT39" s="722"/>
      <c r="AU39" s="722"/>
      <c r="AV39" s="722"/>
      <c r="AW39" s="722"/>
      <c r="AX39" s="722"/>
      <c r="AY39" s="722"/>
      <c r="AZ39" s="722"/>
      <c r="BA39" s="722"/>
      <c r="BB39" s="722"/>
      <c r="BC39" s="722"/>
      <c r="BD39" s="722"/>
      <c r="BE39" s="722"/>
      <c r="BF39" s="723"/>
    </row>
    <row r="40" spans="5:100" ht="12.75" customHeight="1" thickBot="1" x14ac:dyDescent="0.25">
      <c r="E40" s="690"/>
      <c r="F40" s="697"/>
      <c r="G40" s="697"/>
      <c r="H40" s="697"/>
      <c r="I40" s="697"/>
      <c r="J40" s="697"/>
      <c r="K40" s="697"/>
      <c r="L40" s="697"/>
      <c r="M40" s="697"/>
      <c r="N40" s="697"/>
      <c r="O40" s="697"/>
      <c r="P40" s="697"/>
      <c r="Q40" s="697"/>
      <c r="R40" s="698"/>
      <c r="S40" s="698"/>
      <c r="T40" s="698"/>
      <c r="U40" s="698"/>
      <c r="V40" s="698"/>
      <c r="W40" s="698"/>
      <c r="X40" s="699"/>
      <c r="Y40" s="699"/>
      <c r="Z40" s="699"/>
      <c r="AA40" s="699"/>
      <c r="AB40" s="699"/>
      <c r="AC40" s="714"/>
      <c r="AD40" s="704"/>
      <c r="AE40" s="705"/>
      <c r="AF40" s="705"/>
      <c r="AG40" s="705"/>
      <c r="AH40" s="705"/>
      <c r="AI40" s="706"/>
      <c r="AJ40" s="56"/>
      <c r="AK40" s="133"/>
      <c r="AL40" s="694"/>
      <c r="AM40" s="695"/>
      <c r="AN40" s="696"/>
      <c r="AO40" s="133"/>
      <c r="AP40" s="35"/>
      <c r="AQ40" s="302"/>
      <c r="AR40" s="303"/>
      <c r="AS40" s="303"/>
      <c r="AT40" s="303"/>
      <c r="AU40" s="303"/>
      <c r="AV40" s="303"/>
      <c r="AW40" s="303"/>
      <c r="AX40" s="303"/>
      <c r="AY40" s="303"/>
      <c r="AZ40" s="303"/>
      <c r="BA40" s="303"/>
      <c r="BB40" s="303"/>
      <c r="BC40" s="303"/>
      <c r="BD40" s="303"/>
      <c r="BE40" s="303"/>
      <c r="BF40" s="304"/>
    </row>
    <row r="41" spans="5:100" ht="3" customHeight="1" thickBot="1" x14ac:dyDescent="0.25">
      <c r="E41" s="5"/>
      <c r="F41" s="124"/>
      <c r="G41" s="124"/>
      <c r="H41" s="124"/>
      <c r="I41" s="124"/>
      <c r="J41" s="124"/>
      <c r="K41" s="124"/>
      <c r="L41" s="124"/>
      <c r="M41" s="124"/>
      <c r="N41" s="124"/>
      <c r="O41" s="124"/>
      <c r="P41" s="124"/>
      <c r="Q41" s="124"/>
      <c r="R41" s="124"/>
      <c r="S41" s="124"/>
      <c r="T41" s="124"/>
      <c r="U41" s="124"/>
      <c r="V41" s="124"/>
      <c r="W41" s="124"/>
      <c r="X41" s="125"/>
      <c r="Y41" s="125"/>
      <c r="Z41" s="125"/>
      <c r="AA41" s="125"/>
      <c r="AB41" s="125"/>
      <c r="AC41" s="125"/>
      <c r="AD41" s="126"/>
      <c r="AE41" s="126"/>
      <c r="AF41" s="126"/>
      <c r="AG41" s="126"/>
      <c r="AH41" s="126"/>
      <c r="AI41" s="126"/>
      <c r="AJ41" s="56"/>
      <c r="AK41" s="35"/>
      <c r="AL41" s="35"/>
      <c r="AM41" s="35"/>
      <c r="AN41" s="35"/>
      <c r="AO41" s="35"/>
      <c r="AP41" s="35"/>
      <c r="AQ41" s="35"/>
      <c r="AR41" s="35"/>
      <c r="AS41" s="35"/>
      <c r="AT41" s="35"/>
      <c r="AU41" s="35"/>
      <c r="AV41" s="35"/>
      <c r="AW41" s="35"/>
      <c r="AX41" s="35"/>
      <c r="AY41" s="35"/>
      <c r="AZ41" s="35"/>
      <c r="BA41" s="35"/>
      <c r="BB41" s="35"/>
      <c r="BC41" s="35"/>
      <c r="BD41" s="35"/>
      <c r="BE41" s="35"/>
      <c r="BF41" s="35"/>
      <c r="BG41" s="5"/>
    </row>
    <row r="42" spans="5:100" ht="14.25" customHeight="1" x14ac:dyDescent="0.2">
      <c r="E42" s="744" t="s">
        <v>87</v>
      </c>
      <c r="F42" s="697" t="e">
        <f>#REF!</f>
        <v>#REF!</v>
      </c>
      <c r="G42" s="697"/>
      <c r="H42" s="697"/>
      <c r="I42" s="697"/>
      <c r="J42" s="697"/>
      <c r="K42" s="697"/>
      <c r="L42" s="697">
        <f>Capacity!AW11</f>
        <v>0</v>
      </c>
      <c r="M42" s="697"/>
      <c r="N42" s="697"/>
      <c r="O42" s="697"/>
      <c r="P42" s="697"/>
      <c r="Q42" s="697"/>
      <c r="R42" s="698">
        <v>0</v>
      </c>
      <c r="S42" s="698"/>
      <c r="T42" s="698"/>
      <c r="U42" s="698"/>
      <c r="V42" s="698"/>
      <c r="W42" s="698"/>
      <c r="X42" s="699" t="s">
        <v>34</v>
      </c>
      <c r="Y42" s="699"/>
      <c r="Z42" s="699"/>
      <c r="AA42" s="699"/>
      <c r="AB42" s="699"/>
      <c r="AC42" s="714"/>
      <c r="AD42" s="701" t="e">
        <f>SUM(F42:W43)</f>
        <v>#REF!</v>
      </c>
      <c r="AE42" s="702"/>
      <c r="AF42" s="702"/>
      <c r="AG42" s="702"/>
      <c r="AH42" s="702"/>
      <c r="AI42" s="703"/>
      <c r="AJ42" s="128"/>
      <c r="AK42" s="21"/>
      <c r="AL42" s="691" t="e">
        <f>#REF!</f>
        <v>#REF!</v>
      </c>
      <c r="AM42" s="692"/>
      <c r="AN42" s="693"/>
      <c r="BG42" s="5"/>
    </row>
    <row r="43" spans="5:100" ht="14.25" customHeight="1" thickBot="1" x14ac:dyDescent="0.25">
      <c r="E43" s="744"/>
      <c r="F43" s="697"/>
      <c r="G43" s="697"/>
      <c r="H43" s="697"/>
      <c r="I43" s="697"/>
      <c r="J43" s="697"/>
      <c r="K43" s="697"/>
      <c r="L43" s="697"/>
      <c r="M43" s="697"/>
      <c r="N43" s="697"/>
      <c r="O43" s="697"/>
      <c r="P43" s="697"/>
      <c r="Q43" s="697"/>
      <c r="R43" s="698"/>
      <c r="S43" s="698"/>
      <c r="T43" s="698"/>
      <c r="U43" s="698"/>
      <c r="V43" s="698"/>
      <c r="W43" s="698"/>
      <c r="X43" s="699"/>
      <c r="Y43" s="699"/>
      <c r="Z43" s="699"/>
      <c r="AA43" s="699"/>
      <c r="AB43" s="699"/>
      <c r="AC43" s="714"/>
      <c r="AD43" s="704"/>
      <c r="AE43" s="705"/>
      <c r="AF43" s="705"/>
      <c r="AG43" s="705"/>
      <c r="AH43" s="705"/>
      <c r="AI43" s="706"/>
      <c r="AJ43" s="56"/>
      <c r="AL43" s="694"/>
      <c r="AM43" s="695"/>
      <c r="AN43" s="696"/>
      <c r="BG43" s="5"/>
    </row>
    <row r="44" spans="5:100" ht="6" customHeight="1" x14ac:dyDescent="0.2">
      <c r="E44" s="5"/>
      <c r="F44" s="124"/>
      <c r="G44" s="124"/>
      <c r="H44" s="124"/>
      <c r="I44" s="124"/>
      <c r="J44" s="124"/>
      <c r="K44" s="124"/>
      <c r="L44" s="124"/>
      <c r="M44" s="124"/>
      <c r="N44" s="124"/>
      <c r="O44" s="124"/>
      <c r="P44" s="124"/>
      <c r="Q44" s="124"/>
      <c r="R44" s="124"/>
      <c r="S44" s="124"/>
      <c r="T44" s="124"/>
      <c r="U44" s="124"/>
      <c r="V44" s="124"/>
      <c r="W44" s="124"/>
      <c r="X44" s="125"/>
      <c r="Y44" s="125"/>
      <c r="Z44" s="125"/>
      <c r="AA44" s="125"/>
      <c r="AB44" s="125"/>
      <c r="AC44" s="125"/>
      <c r="AD44" s="126"/>
      <c r="AE44" s="126"/>
      <c r="AF44" s="126"/>
      <c r="AG44" s="126"/>
      <c r="AH44" s="126"/>
      <c r="AI44" s="126"/>
      <c r="AJ44" s="56"/>
      <c r="AK44" s="58"/>
      <c r="AL44" s="58"/>
      <c r="AM44" s="58"/>
      <c r="AN44" s="58"/>
      <c r="AO44" s="58"/>
      <c r="AP44" s="58"/>
      <c r="AQ44" s="58"/>
      <c r="AR44" s="58"/>
      <c r="AS44" s="58"/>
      <c r="AT44" s="58"/>
      <c r="AU44" s="58"/>
      <c r="AV44" s="58"/>
      <c r="AW44" s="58"/>
      <c r="AX44" s="58"/>
      <c r="AY44" s="58"/>
      <c r="AZ44" s="58"/>
      <c r="BA44" s="58"/>
      <c r="BB44" s="58"/>
      <c r="BC44" s="58"/>
      <c r="BD44" s="58"/>
      <c r="BE44" s="58"/>
      <c r="BF44" s="58"/>
      <c r="BG44" s="5"/>
    </row>
    <row r="45" spans="5:100" ht="12.75" customHeight="1" x14ac:dyDescent="0.2">
      <c r="F45" s="741" t="s">
        <v>27</v>
      </c>
      <c r="G45" s="741"/>
      <c r="H45" s="741"/>
      <c r="I45" s="741"/>
      <c r="J45" s="741"/>
      <c r="K45" s="741"/>
      <c r="L45" s="741"/>
      <c r="M45" s="741"/>
      <c r="N45" s="741"/>
      <c r="O45" s="741"/>
      <c r="P45" s="741"/>
      <c r="Q45" s="741"/>
      <c r="R45" s="741"/>
      <c r="S45" s="741"/>
      <c r="T45" s="741"/>
      <c r="U45" s="741" t="s">
        <v>104</v>
      </c>
      <c r="V45" s="741"/>
      <c r="W45" s="741"/>
      <c r="X45" s="751" t="s">
        <v>36</v>
      </c>
      <c r="Y45" s="751"/>
      <c r="Z45" s="751"/>
      <c r="AA45" s="751"/>
      <c r="AB45" s="751"/>
      <c r="AC45" s="751"/>
      <c r="AD45" s="724" t="s">
        <v>5</v>
      </c>
      <c r="AE45" s="725"/>
      <c r="AF45" s="725"/>
      <c r="AG45" s="725"/>
      <c r="AH45" s="725"/>
      <c r="AI45" s="726"/>
      <c r="AJ45" s="56"/>
      <c r="AK45" s="715" t="s">
        <v>85</v>
      </c>
      <c r="AL45" s="716"/>
      <c r="AM45" s="716"/>
      <c r="AN45" s="716"/>
      <c r="AO45" s="717"/>
      <c r="AQ45" s="299"/>
      <c r="AR45" s="300"/>
      <c r="AS45" s="300"/>
      <c r="AT45" s="300"/>
      <c r="AU45" s="300"/>
      <c r="AV45" s="300"/>
      <c r="AW45" s="300"/>
      <c r="AX45" s="300"/>
      <c r="AY45" s="300"/>
      <c r="AZ45" s="300"/>
      <c r="BA45" s="300"/>
      <c r="BB45" s="300"/>
      <c r="BC45" s="300"/>
      <c r="BD45" s="300"/>
      <c r="BE45" s="300"/>
      <c r="BF45" s="301"/>
    </row>
    <row r="46" spans="5:100" ht="12.75" customHeight="1" thickBot="1" x14ac:dyDescent="0.25">
      <c r="F46" s="739" t="s">
        <v>29</v>
      </c>
      <c r="G46" s="739"/>
      <c r="H46" s="739"/>
      <c r="I46" s="739"/>
      <c r="J46" s="739"/>
      <c r="K46" s="739" t="s">
        <v>0</v>
      </c>
      <c r="L46" s="739" t="s">
        <v>0</v>
      </c>
      <c r="M46" s="739"/>
      <c r="N46" s="739"/>
      <c r="O46" s="739"/>
      <c r="P46" s="739"/>
      <c r="Q46" s="739"/>
      <c r="R46" s="740" t="s">
        <v>32</v>
      </c>
      <c r="S46" s="740"/>
      <c r="T46" s="740"/>
      <c r="U46" s="740"/>
      <c r="V46" s="740"/>
      <c r="W46" s="740"/>
      <c r="X46" s="751"/>
      <c r="Y46" s="751"/>
      <c r="Z46" s="751"/>
      <c r="AA46" s="751"/>
      <c r="AB46" s="751"/>
      <c r="AC46" s="751"/>
      <c r="AD46" s="730" t="s">
        <v>93</v>
      </c>
      <c r="AE46" s="731"/>
      <c r="AF46" s="731"/>
      <c r="AG46" s="731"/>
      <c r="AH46" s="731"/>
      <c r="AI46" s="732"/>
      <c r="AJ46" s="56"/>
      <c r="AK46" s="718"/>
      <c r="AL46" s="719"/>
      <c r="AM46" s="719"/>
      <c r="AN46" s="719"/>
      <c r="AO46" s="720"/>
      <c r="AP46" s="35"/>
      <c r="AQ46" s="721"/>
      <c r="AR46" s="722"/>
      <c r="AS46" s="722"/>
      <c r="AT46" s="722"/>
      <c r="AU46" s="722"/>
      <c r="AV46" s="722"/>
      <c r="AW46" s="722"/>
      <c r="AX46" s="722"/>
      <c r="AY46" s="722"/>
      <c r="AZ46" s="722"/>
      <c r="BA46" s="722"/>
      <c r="BB46" s="722"/>
      <c r="BC46" s="722"/>
      <c r="BD46" s="722"/>
      <c r="BE46" s="722"/>
      <c r="BF46" s="723"/>
    </row>
    <row r="47" spans="5:100" ht="15" customHeight="1" x14ac:dyDescent="0.2">
      <c r="F47" s="697" t="e">
        <f>#REF!</f>
        <v>#REF!</v>
      </c>
      <c r="G47" s="697"/>
      <c r="H47" s="697"/>
      <c r="I47" s="697"/>
      <c r="J47" s="697"/>
      <c r="K47" s="697"/>
      <c r="L47" s="697">
        <f>Capacity!AW11</f>
        <v>0</v>
      </c>
      <c r="M47" s="697"/>
      <c r="N47" s="697"/>
      <c r="O47" s="697"/>
      <c r="P47" s="697"/>
      <c r="Q47" s="697"/>
      <c r="R47" s="698">
        <v>0</v>
      </c>
      <c r="S47" s="698"/>
      <c r="T47" s="698"/>
      <c r="U47" s="698"/>
      <c r="V47" s="698"/>
      <c r="W47" s="698"/>
      <c r="X47" s="699" t="s">
        <v>34</v>
      </c>
      <c r="Y47" s="699"/>
      <c r="Z47" s="699"/>
      <c r="AA47" s="699"/>
      <c r="AB47" s="699"/>
      <c r="AC47" s="714"/>
      <c r="AD47" s="701" t="e">
        <f>SUM(F47:W48)</f>
        <v>#REF!</v>
      </c>
      <c r="AE47" s="702"/>
      <c r="AF47" s="702"/>
      <c r="AG47" s="702"/>
      <c r="AH47" s="702"/>
      <c r="AI47" s="703"/>
      <c r="AJ47" s="128"/>
      <c r="AK47" s="21"/>
      <c r="AL47" s="691" t="e">
        <f>#REF!</f>
        <v>#REF!</v>
      </c>
      <c r="AM47" s="692"/>
      <c r="AN47" s="693"/>
      <c r="AO47" s="133"/>
      <c r="AP47" s="35"/>
      <c r="AQ47" s="721"/>
      <c r="AR47" s="722"/>
      <c r="AS47" s="722"/>
      <c r="AT47" s="722"/>
      <c r="AU47" s="722"/>
      <c r="AV47" s="722"/>
      <c r="AW47" s="722"/>
      <c r="AX47" s="722"/>
      <c r="AY47" s="722"/>
      <c r="AZ47" s="722"/>
      <c r="BA47" s="722"/>
      <c r="BB47" s="722"/>
      <c r="BC47" s="722"/>
      <c r="BD47" s="722"/>
      <c r="BE47" s="722"/>
      <c r="BF47" s="723"/>
    </row>
    <row r="48" spans="5:100" ht="12.75" customHeight="1" thickBot="1" x14ac:dyDescent="0.25">
      <c r="F48" s="697"/>
      <c r="G48" s="697"/>
      <c r="H48" s="697"/>
      <c r="I48" s="697"/>
      <c r="J48" s="697"/>
      <c r="K48" s="697"/>
      <c r="L48" s="697"/>
      <c r="M48" s="697"/>
      <c r="N48" s="697"/>
      <c r="O48" s="697"/>
      <c r="P48" s="697"/>
      <c r="Q48" s="697"/>
      <c r="R48" s="698"/>
      <c r="S48" s="698"/>
      <c r="T48" s="698"/>
      <c r="U48" s="698"/>
      <c r="V48" s="698"/>
      <c r="W48" s="698"/>
      <c r="X48" s="699"/>
      <c r="Y48" s="699"/>
      <c r="Z48" s="699"/>
      <c r="AA48" s="699"/>
      <c r="AB48" s="699"/>
      <c r="AC48" s="714"/>
      <c r="AD48" s="704"/>
      <c r="AE48" s="705"/>
      <c r="AF48" s="705"/>
      <c r="AG48" s="705"/>
      <c r="AH48" s="705"/>
      <c r="AI48" s="706"/>
      <c r="AJ48" s="5"/>
      <c r="AK48" s="133"/>
      <c r="AL48" s="694"/>
      <c r="AM48" s="695"/>
      <c r="AN48" s="696"/>
      <c r="AO48" s="133"/>
      <c r="AP48" s="35"/>
      <c r="AQ48" s="302"/>
      <c r="AR48" s="303"/>
      <c r="AS48" s="303"/>
      <c r="AT48" s="303"/>
      <c r="AU48" s="303"/>
      <c r="AV48" s="303"/>
      <c r="AW48" s="303"/>
      <c r="AX48" s="303"/>
      <c r="AY48" s="303"/>
      <c r="AZ48" s="303"/>
      <c r="BA48" s="303"/>
      <c r="BB48" s="303"/>
      <c r="BC48" s="303"/>
      <c r="BD48" s="303"/>
      <c r="BE48" s="303"/>
      <c r="BF48" s="304"/>
    </row>
    <row r="49" spans="4:58" ht="6" customHeight="1" x14ac:dyDescent="0.2">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49"/>
    </row>
    <row r="50" spans="4:58" ht="12.75" customHeight="1" x14ac:dyDescent="0.2">
      <c r="F50" s="741" t="s">
        <v>28</v>
      </c>
      <c r="G50" s="741"/>
      <c r="H50" s="741"/>
      <c r="I50" s="741"/>
      <c r="J50" s="741"/>
      <c r="K50" s="741"/>
      <c r="L50" s="741"/>
      <c r="M50" s="741"/>
      <c r="N50" s="741"/>
      <c r="O50" s="741"/>
      <c r="P50" s="741"/>
      <c r="Q50" s="741"/>
      <c r="R50" s="741"/>
      <c r="S50" s="741"/>
      <c r="T50" s="741"/>
      <c r="U50" s="741" t="s">
        <v>104</v>
      </c>
      <c r="V50" s="741"/>
      <c r="W50" s="741"/>
      <c r="X50" s="751" t="s">
        <v>36</v>
      </c>
      <c r="Y50" s="751"/>
      <c r="Z50" s="751"/>
      <c r="AA50" s="751"/>
      <c r="AB50" s="751"/>
      <c r="AC50" s="751"/>
      <c r="AD50" s="724" t="s">
        <v>5</v>
      </c>
      <c r="AE50" s="725"/>
      <c r="AF50" s="725"/>
      <c r="AG50" s="725"/>
      <c r="AH50" s="725"/>
      <c r="AI50" s="726"/>
      <c r="AJ50" s="56"/>
      <c r="AK50" s="715" t="s">
        <v>85</v>
      </c>
      <c r="AL50" s="716"/>
      <c r="AM50" s="716"/>
      <c r="AN50" s="716"/>
      <c r="AO50" s="717"/>
      <c r="AQ50" s="299"/>
      <c r="AR50" s="300"/>
      <c r="AS50" s="300"/>
      <c r="AT50" s="300"/>
      <c r="AU50" s="300"/>
      <c r="AV50" s="300"/>
      <c r="AW50" s="300"/>
      <c r="AX50" s="300"/>
      <c r="AY50" s="300"/>
      <c r="AZ50" s="300"/>
      <c r="BA50" s="300"/>
      <c r="BB50" s="300"/>
      <c r="BC50" s="300"/>
      <c r="BD50" s="300"/>
      <c r="BE50" s="300"/>
      <c r="BF50" s="301"/>
    </row>
    <row r="51" spans="4:58" ht="12.75" customHeight="1" thickBot="1" x14ac:dyDescent="0.25">
      <c r="F51" s="739" t="s">
        <v>29</v>
      </c>
      <c r="G51" s="739"/>
      <c r="H51" s="739"/>
      <c r="I51" s="739"/>
      <c r="J51" s="739"/>
      <c r="K51" s="739" t="s">
        <v>0</v>
      </c>
      <c r="L51" s="739" t="s">
        <v>0</v>
      </c>
      <c r="M51" s="739"/>
      <c r="N51" s="739"/>
      <c r="O51" s="739"/>
      <c r="P51" s="739"/>
      <c r="Q51" s="739"/>
      <c r="R51" s="740" t="s">
        <v>32</v>
      </c>
      <c r="S51" s="740"/>
      <c r="T51" s="740"/>
      <c r="U51" s="740"/>
      <c r="V51" s="740"/>
      <c r="W51" s="740"/>
      <c r="X51" s="751"/>
      <c r="Y51" s="751"/>
      <c r="Z51" s="751"/>
      <c r="AA51" s="751"/>
      <c r="AB51" s="751"/>
      <c r="AC51" s="751"/>
      <c r="AD51" s="730" t="s">
        <v>93</v>
      </c>
      <c r="AE51" s="731"/>
      <c r="AF51" s="731"/>
      <c r="AG51" s="731"/>
      <c r="AH51" s="731"/>
      <c r="AI51" s="732"/>
      <c r="AJ51" s="56"/>
      <c r="AK51" s="718"/>
      <c r="AL51" s="719"/>
      <c r="AM51" s="719"/>
      <c r="AN51" s="719"/>
      <c r="AO51" s="720"/>
      <c r="AP51" s="35"/>
      <c r="AQ51" s="721"/>
      <c r="AR51" s="722"/>
      <c r="AS51" s="722"/>
      <c r="AT51" s="722"/>
      <c r="AU51" s="722"/>
      <c r="AV51" s="722"/>
      <c r="AW51" s="722"/>
      <c r="AX51" s="722"/>
      <c r="AY51" s="722"/>
      <c r="AZ51" s="722"/>
      <c r="BA51" s="722"/>
      <c r="BB51" s="722"/>
      <c r="BC51" s="722"/>
      <c r="BD51" s="722"/>
      <c r="BE51" s="722"/>
      <c r="BF51" s="723"/>
    </row>
    <row r="52" spans="4:58" ht="12.75" customHeight="1" x14ac:dyDescent="0.2">
      <c r="E52" s="690" t="s">
        <v>88</v>
      </c>
      <c r="F52" s="697" t="e">
        <f>#REF!</f>
        <v>#REF!</v>
      </c>
      <c r="G52" s="697"/>
      <c r="H52" s="697"/>
      <c r="I52" s="697"/>
      <c r="J52" s="697"/>
      <c r="K52" s="697"/>
      <c r="L52" s="697">
        <f>Capacity!AW11</f>
        <v>0</v>
      </c>
      <c r="M52" s="697"/>
      <c r="N52" s="697"/>
      <c r="O52" s="697"/>
      <c r="P52" s="697"/>
      <c r="Q52" s="697"/>
      <c r="R52" s="698">
        <v>0</v>
      </c>
      <c r="S52" s="698"/>
      <c r="T52" s="698"/>
      <c r="U52" s="698"/>
      <c r="V52" s="698"/>
      <c r="W52" s="698"/>
      <c r="X52" s="699" t="s">
        <v>34</v>
      </c>
      <c r="Y52" s="699"/>
      <c r="Z52" s="699"/>
      <c r="AA52" s="699"/>
      <c r="AB52" s="699"/>
      <c r="AC52" s="714"/>
      <c r="AD52" s="701" t="e">
        <f>SUM(F52:W53)</f>
        <v>#REF!</v>
      </c>
      <c r="AE52" s="702"/>
      <c r="AF52" s="702"/>
      <c r="AG52" s="702"/>
      <c r="AH52" s="702"/>
      <c r="AI52" s="703"/>
      <c r="AJ52" s="128"/>
      <c r="AK52" s="21"/>
      <c r="AL52" s="691" t="e">
        <f>#REF!</f>
        <v>#REF!</v>
      </c>
      <c r="AM52" s="692"/>
      <c r="AN52" s="693"/>
      <c r="AO52" s="13"/>
      <c r="AP52" s="35"/>
      <c r="AQ52" s="721"/>
      <c r="AR52" s="722"/>
      <c r="AS52" s="722"/>
      <c r="AT52" s="722"/>
      <c r="AU52" s="722"/>
      <c r="AV52" s="722"/>
      <c r="AW52" s="722"/>
      <c r="AX52" s="722"/>
      <c r="AY52" s="722"/>
      <c r="AZ52" s="722"/>
      <c r="BA52" s="722"/>
      <c r="BB52" s="722"/>
      <c r="BC52" s="722"/>
      <c r="BD52" s="722"/>
      <c r="BE52" s="722"/>
      <c r="BF52" s="723"/>
    </row>
    <row r="53" spans="4:58" ht="12.75" customHeight="1" thickBot="1" x14ac:dyDescent="0.25">
      <c r="D53" s="118"/>
      <c r="E53" s="690"/>
      <c r="F53" s="697"/>
      <c r="G53" s="697"/>
      <c r="H53" s="697"/>
      <c r="I53" s="697"/>
      <c r="J53" s="697"/>
      <c r="K53" s="697"/>
      <c r="L53" s="697"/>
      <c r="M53" s="697"/>
      <c r="N53" s="697"/>
      <c r="O53" s="697"/>
      <c r="P53" s="697"/>
      <c r="Q53" s="697"/>
      <c r="R53" s="698"/>
      <c r="S53" s="698"/>
      <c r="T53" s="698"/>
      <c r="U53" s="698"/>
      <c r="V53" s="698"/>
      <c r="W53" s="698"/>
      <c r="X53" s="699"/>
      <c r="Y53" s="699"/>
      <c r="Z53" s="699"/>
      <c r="AA53" s="699"/>
      <c r="AB53" s="699"/>
      <c r="AC53" s="714"/>
      <c r="AD53" s="704"/>
      <c r="AE53" s="705"/>
      <c r="AF53" s="705"/>
      <c r="AG53" s="705"/>
      <c r="AH53" s="705"/>
      <c r="AI53" s="706"/>
      <c r="AJ53" s="56"/>
      <c r="AK53" s="133"/>
      <c r="AL53" s="694"/>
      <c r="AM53" s="695"/>
      <c r="AN53" s="696"/>
      <c r="AO53" s="13"/>
      <c r="AP53" s="35"/>
      <c r="AQ53" s="302"/>
      <c r="AR53" s="303"/>
      <c r="AS53" s="303"/>
      <c r="AT53" s="303"/>
      <c r="AU53" s="303"/>
      <c r="AV53" s="303"/>
      <c r="AW53" s="303"/>
      <c r="AX53" s="303"/>
      <c r="AY53" s="303"/>
      <c r="AZ53" s="303"/>
      <c r="BA53" s="303"/>
      <c r="BB53" s="303"/>
      <c r="BC53" s="303"/>
      <c r="BD53" s="303"/>
      <c r="BE53" s="303"/>
      <c r="BF53" s="304"/>
    </row>
    <row r="54" spans="4:58" ht="3" customHeight="1" thickBot="1" x14ac:dyDescent="0.25">
      <c r="E54" s="5"/>
      <c r="AK54" s="35"/>
      <c r="AL54" s="35"/>
      <c r="AM54" s="35"/>
      <c r="AN54" s="35"/>
      <c r="AO54" s="35"/>
      <c r="AP54" s="35"/>
      <c r="AQ54" s="35"/>
      <c r="AR54" s="35"/>
      <c r="AS54" s="35"/>
      <c r="AT54" s="35"/>
      <c r="AU54" s="35"/>
      <c r="AV54" s="35"/>
      <c r="AW54" s="35"/>
      <c r="AX54" s="35"/>
      <c r="AY54" s="35"/>
      <c r="AZ54" s="35"/>
      <c r="BA54" s="35"/>
      <c r="BB54" s="35"/>
      <c r="BC54" s="35"/>
      <c r="BD54" s="35"/>
      <c r="BE54" s="35"/>
      <c r="BF54" s="35"/>
    </row>
    <row r="55" spans="4:58" ht="12.75" customHeight="1" x14ac:dyDescent="0.2">
      <c r="E55" s="690" t="s">
        <v>89</v>
      </c>
      <c r="F55" s="697" t="e">
        <f>#REF!</f>
        <v>#REF!</v>
      </c>
      <c r="G55" s="697"/>
      <c r="H55" s="697"/>
      <c r="I55" s="697"/>
      <c r="J55" s="697"/>
      <c r="K55" s="697"/>
      <c r="L55" s="733">
        <f>Capacity!AW11</f>
        <v>0</v>
      </c>
      <c r="M55" s="734"/>
      <c r="N55" s="734"/>
      <c r="O55" s="734"/>
      <c r="P55" s="734"/>
      <c r="Q55" s="735"/>
      <c r="R55" s="698">
        <v>0</v>
      </c>
      <c r="S55" s="698"/>
      <c r="T55" s="698"/>
      <c r="U55" s="698"/>
      <c r="V55" s="698"/>
      <c r="W55" s="698"/>
      <c r="X55" s="699" t="s">
        <v>34</v>
      </c>
      <c r="Y55" s="699"/>
      <c r="Z55" s="699"/>
      <c r="AA55" s="699"/>
      <c r="AB55" s="699"/>
      <c r="AC55" s="714"/>
      <c r="AD55" s="701" t="e">
        <f>SUM(F55:W56)</f>
        <v>#REF!</v>
      </c>
      <c r="AE55" s="702"/>
      <c r="AF55" s="702"/>
      <c r="AG55" s="702"/>
      <c r="AH55" s="702"/>
      <c r="AI55" s="703"/>
      <c r="AJ55" s="129"/>
      <c r="AK55" s="21"/>
      <c r="AL55" s="691" t="e">
        <f>#REF!</f>
        <v>#REF!</v>
      </c>
      <c r="AM55" s="692"/>
      <c r="AN55" s="693"/>
    </row>
    <row r="56" spans="4:58" ht="12.75" customHeight="1" thickBot="1" x14ac:dyDescent="0.25">
      <c r="E56" s="690"/>
      <c r="F56" s="697"/>
      <c r="G56" s="697"/>
      <c r="H56" s="697"/>
      <c r="I56" s="697"/>
      <c r="J56" s="697"/>
      <c r="K56" s="697"/>
      <c r="L56" s="736"/>
      <c r="M56" s="737"/>
      <c r="N56" s="737"/>
      <c r="O56" s="737"/>
      <c r="P56" s="737"/>
      <c r="Q56" s="738"/>
      <c r="R56" s="698"/>
      <c r="S56" s="698"/>
      <c r="T56" s="698"/>
      <c r="U56" s="698"/>
      <c r="V56" s="698"/>
      <c r="W56" s="698"/>
      <c r="X56" s="699"/>
      <c r="Y56" s="699"/>
      <c r="Z56" s="699"/>
      <c r="AA56" s="699"/>
      <c r="AB56" s="699"/>
      <c r="AC56" s="714"/>
      <c r="AD56" s="704"/>
      <c r="AE56" s="705"/>
      <c r="AF56" s="705"/>
      <c r="AG56" s="705"/>
      <c r="AH56" s="705"/>
      <c r="AI56" s="706"/>
      <c r="AL56" s="694"/>
      <c r="AM56" s="695"/>
      <c r="AN56" s="696"/>
    </row>
    <row r="57" spans="4:58" ht="3" customHeight="1" thickBot="1" x14ac:dyDescent="0.25">
      <c r="F57" s="124"/>
      <c r="G57" s="124"/>
      <c r="H57" s="124"/>
      <c r="I57" s="124"/>
      <c r="J57" s="124"/>
      <c r="K57" s="124"/>
      <c r="L57" s="124"/>
      <c r="M57" s="124"/>
      <c r="N57" s="124"/>
      <c r="O57" s="124"/>
      <c r="P57" s="124"/>
      <c r="Q57" s="124"/>
      <c r="R57" s="124"/>
      <c r="S57" s="124"/>
      <c r="T57" s="124"/>
      <c r="U57" s="124"/>
      <c r="V57" s="124"/>
      <c r="W57" s="124"/>
      <c r="X57" s="125"/>
      <c r="Y57" s="125"/>
      <c r="Z57" s="125"/>
      <c r="AA57" s="125"/>
      <c r="AB57" s="125"/>
      <c r="AC57" s="125"/>
      <c r="AD57" s="126"/>
      <c r="AE57" s="126"/>
      <c r="AF57" s="126"/>
      <c r="AG57" s="126"/>
      <c r="AH57" s="126"/>
      <c r="AI57" s="126"/>
      <c r="AK57" s="35"/>
      <c r="AL57" s="35"/>
      <c r="AM57" s="35"/>
      <c r="AN57" s="35"/>
      <c r="AO57" s="35"/>
      <c r="AP57" s="35"/>
      <c r="AQ57" s="35"/>
      <c r="AR57" s="35"/>
      <c r="AS57" s="35"/>
      <c r="AT57" s="35"/>
      <c r="AU57" s="35"/>
      <c r="AV57" s="35"/>
      <c r="AW57" s="35"/>
      <c r="AX57" s="35"/>
      <c r="AY57" s="35"/>
      <c r="AZ57" s="35"/>
      <c r="BA57" s="35"/>
      <c r="BB57" s="35"/>
      <c r="BC57" s="35"/>
      <c r="BD57" s="35"/>
      <c r="BE57" s="35"/>
      <c r="BF57" s="35"/>
    </row>
    <row r="58" spans="4:58" ht="12.75" customHeight="1" x14ac:dyDescent="0.2">
      <c r="E58" s="690" t="s">
        <v>90</v>
      </c>
      <c r="F58" s="697" t="e">
        <f>#REF!</f>
        <v>#REF!</v>
      </c>
      <c r="G58" s="697"/>
      <c r="H58" s="697"/>
      <c r="I58" s="697"/>
      <c r="J58" s="697"/>
      <c r="K58" s="697"/>
      <c r="L58" s="733">
        <f>Capacity!AW11</f>
        <v>0</v>
      </c>
      <c r="M58" s="734"/>
      <c r="N58" s="734"/>
      <c r="O58" s="734"/>
      <c r="P58" s="734"/>
      <c r="Q58" s="735"/>
      <c r="R58" s="698">
        <v>0</v>
      </c>
      <c r="S58" s="698"/>
      <c r="T58" s="698"/>
      <c r="U58" s="698"/>
      <c r="V58" s="698"/>
      <c r="W58" s="698"/>
      <c r="X58" s="699" t="s">
        <v>34</v>
      </c>
      <c r="Y58" s="699"/>
      <c r="Z58" s="699"/>
      <c r="AA58" s="699"/>
      <c r="AB58" s="699"/>
      <c r="AC58" s="714"/>
      <c r="AD58" s="701" t="e">
        <f>SUM(F58:W59)</f>
        <v>#REF!</v>
      </c>
      <c r="AE58" s="702"/>
      <c r="AF58" s="702"/>
      <c r="AG58" s="702"/>
      <c r="AH58" s="702"/>
      <c r="AI58" s="703"/>
      <c r="AJ58" s="129"/>
      <c r="AK58" s="130"/>
      <c r="AL58" s="691" t="e">
        <f>#REF!</f>
        <v>#REF!</v>
      </c>
      <c r="AM58" s="692"/>
      <c r="AN58" s="693"/>
      <c r="AO58" s="35"/>
      <c r="AP58" s="35"/>
      <c r="AQ58" s="35"/>
      <c r="AR58" s="35"/>
      <c r="AS58" s="35"/>
      <c r="AT58" s="35"/>
      <c r="AU58" s="35"/>
      <c r="AV58" s="35"/>
      <c r="AW58" s="35"/>
      <c r="AX58" s="35"/>
      <c r="AY58" s="35"/>
      <c r="AZ58" s="35"/>
      <c r="BA58" s="35"/>
      <c r="BB58" s="35"/>
      <c r="BC58" s="35"/>
      <c r="BD58" s="35"/>
      <c r="BE58" s="35"/>
      <c r="BF58" s="35"/>
    </row>
    <row r="59" spans="4:58" ht="12.75" customHeight="1" thickBot="1" x14ac:dyDescent="0.25">
      <c r="E59" s="690"/>
      <c r="F59" s="697"/>
      <c r="G59" s="697"/>
      <c r="H59" s="697"/>
      <c r="I59" s="697"/>
      <c r="J59" s="697"/>
      <c r="K59" s="697"/>
      <c r="L59" s="736"/>
      <c r="M59" s="737"/>
      <c r="N59" s="737"/>
      <c r="O59" s="737"/>
      <c r="P59" s="737"/>
      <c r="Q59" s="738"/>
      <c r="R59" s="698"/>
      <c r="S59" s="698"/>
      <c r="T59" s="698"/>
      <c r="U59" s="698"/>
      <c r="V59" s="698"/>
      <c r="W59" s="698"/>
      <c r="X59" s="699"/>
      <c r="Y59" s="699"/>
      <c r="Z59" s="699"/>
      <c r="AA59" s="699"/>
      <c r="AB59" s="699"/>
      <c r="AC59" s="714"/>
      <c r="AD59" s="704"/>
      <c r="AE59" s="705"/>
      <c r="AF59" s="705"/>
      <c r="AG59" s="705"/>
      <c r="AH59" s="705"/>
      <c r="AI59" s="706"/>
      <c r="AK59" s="35"/>
      <c r="AL59" s="694"/>
      <c r="AM59" s="695"/>
      <c r="AN59" s="696"/>
      <c r="AO59" s="35"/>
      <c r="AP59" s="35"/>
      <c r="AQ59" s="35"/>
      <c r="AR59" s="35"/>
      <c r="AS59" s="35"/>
      <c r="AT59" s="35"/>
      <c r="AU59" s="35"/>
      <c r="AV59" s="35"/>
      <c r="AW59" s="35"/>
      <c r="AX59" s="35"/>
      <c r="AY59" s="35"/>
      <c r="AZ59" s="35"/>
      <c r="BA59" s="35"/>
      <c r="BB59" s="35"/>
      <c r="BC59" s="35"/>
      <c r="BD59" s="35"/>
      <c r="BE59" s="35"/>
      <c r="BF59" s="35"/>
    </row>
    <row r="60" spans="4:58" ht="3" customHeight="1" thickBot="1" x14ac:dyDescent="0.25">
      <c r="Z60" s="56"/>
      <c r="AA60" s="56"/>
      <c r="AB60" s="56"/>
      <c r="AC60" s="56"/>
      <c r="AD60" s="56"/>
      <c r="AE60" s="56"/>
      <c r="AF60" s="56"/>
      <c r="AG60" s="56"/>
      <c r="AH60" s="56"/>
      <c r="AI60" s="56"/>
      <c r="AK60" s="35"/>
      <c r="AL60" s="35"/>
      <c r="AM60" s="35"/>
      <c r="AN60" s="35"/>
      <c r="AO60" s="35"/>
      <c r="AP60" s="35"/>
      <c r="AQ60" s="35"/>
      <c r="AR60" s="35"/>
      <c r="AS60" s="35"/>
      <c r="AT60" s="35"/>
      <c r="AU60" s="35"/>
      <c r="AV60" s="35"/>
      <c r="AW60" s="35"/>
      <c r="AX60" s="35"/>
      <c r="AY60" s="35"/>
      <c r="AZ60" s="35"/>
      <c r="BA60" s="35"/>
      <c r="BB60" s="35"/>
      <c r="BC60" s="35"/>
      <c r="BD60" s="35"/>
      <c r="BE60" s="35"/>
      <c r="BF60" s="35"/>
    </row>
    <row r="61" spans="4:58" ht="12.75" customHeight="1" x14ac:dyDescent="0.2">
      <c r="E61" s="690" t="s">
        <v>119</v>
      </c>
      <c r="F61" s="697" t="e">
        <f>#REF!</f>
        <v>#REF!</v>
      </c>
      <c r="G61" s="697"/>
      <c r="H61" s="697"/>
      <c r="I61" s="697"/>
      <c r="J61" s="697"/>
      <c r="K61" s="697"/>
      <c r="L61" s="733">
        <f>Capacity!AW11</f>
        <v>0</v>
      </c>
      <c r="M61" s="734"/>
      <c r="N61" s="734"/>
      <c r="O61" s="734"/>
      <c r="P61" s="734"/>
      <c r="Q61" s="735"/>
      <c r="R61" s="698">
        <v>0</v>
      </c>
      <c r="S61" s="698"/>
      <c r="T61" s="698"/>
      <c r="U61" s="698"/>
      <c r="V61" s="698"/>
      <c r="W61" s="698"/>
      <c r="X61" s="699" t="s">
        <v>34</v>
      </c>
      <c r="Y61" s="699"/>
      <c r="Z61" s="699"/>
      <c r="AA61" s="699"/>
      <c r="AB61" s="699"/>
      <c r="AC61" s="714"/>
      <c r="AD61" s="701" t="e">
        <f>SUM(F61:W62)</f>
        <v>#REF!</v>
      </c>
      <c r="AE61" s="702"/>
      <c r="AF61" s="702"/>
      <c r="AG61" s="702"/>
      <c r="AH61" s="702"/>
      <c r="AI61" s="703"/>
      <c r="AK61" s="35"/>
      <c r="AL61" s="35"/>
      <c r="AM61" s="35"/>
      <c r="AN61" s="35"/>
      <c r="AO61" s="35"/>
      <c r="AP61" s="35"/>
      <c r="AQ61" s="35"/>
      <c r="AR61" s="35"/>
      <c r="AS61" s="35"/>
      <c r="AT61" s="35"/>
      <c r="AU61" s="35"/>
      <c r="AV61" s="35"/>
      <c r="AW61" s="35"/>
      <c r="AX61" s="35"/>
      <c r="AY61" s="35"/>
      <c r="AZ61" s="35"/>
      <c r="BA61" s="35"/>
      <c r="BB61" s="35"/>
      <c r="BC61" s="35"/>
      <c r="BD61" s="35"/>
      <c r="BE61" s="35"/>
      <c r="BF61" s="35"/>
    </row>
    <row r="62" spans="4:58" ht="12.75" customHeight="1" thickBot="1" x14ac:dyDescent="0.25">
      <c r="E62" s="690"/>
      <c r="F62" s="697"/>
      <c r="G62" s="697"/>
      <c r="H62" s="697"/>
      <c r="I62" s="697"/>
      <c r="J62" s="697"/>
      <c r="K62" s="697"/>
      <c r="L62" s="736"/>
      <c r="M62" s="737"/>
      <c r="N62" s="737"/>
      <c r="O62" s="737"/>
      <c r="P62" s="737"/>
      <c r="Q62" s="738"/>
      <c r="R62" s="698"/>
      <c r="S62" s="698"/>
      <c r="T62" s="698"/>
      <c r="U62" s="698"/>
      <c r="V62" s="698"/>
      <c r="W62" s="698"/>
      <c r="X62" s="699"/>
      <c r="Y62" s="699"/>
      <c r="Z62" s="699"/>
      <c r="AA62" s="699"/>
      <c r="AB62" s="699"/>
      <c r="AC62" s="714"/>
      <c r="AD62" s="704"/>
      <c r="AE62" s="705"/>
      <c r="AF62" s="705"/>
      <c r="AG62" s="705"/>
      <c r="AH62" s="705"/>
      <c r="AI62" s="706"/>
      <c r="AK62" s="35"/>
      <c r="AL62" s="35"/>
      <c r="AM62" s="35"/>
      <c r="AN62" s="35"/>
      <c r="AO62" s="35"/>
      <c r="AP62" s="35"/>
      <c r="AQ62" s="35"/>
      <c r="AR62" s="35"/>
      <c r="AS62" s="35"/>
      <c r="AT62" s="35"/>
      <c r="AU62" s="35"/>
      <c r="AV62" s="35"/>
      <c r="AW62" s="35"/>
      <c r="AX62" s="35"/>
      <c r="AY62" s="35"/>
      <c r="AZ62" s="35"/>
      <c r="BA62" s="35"/>
      <c r="BB62" s="35"/>
      <c r="BC62" s="35"/>
      <c r="BD62" s="35"/>
      <c r="BE62" s="35"/>
      <c r="BF62" s="35"/>
    </row>
    <row r="63" spans="4:58" ht="3" customHeight="1" thickBot="1" x14ac:dyDescent="0.25">
      <c r="AK63" s="35"/>
      <c r="AL63" s="35"/>
      <c r="AM63" s="35"/>
      <c r="AN63" s="35"/>
      <c r="AO63" s="35"/>
      <c r="AP63" s="35"/>
      <c r="AQ63" s="35"/>
      <c r="AR63" s="35"/>
      <c r="AS63" s="35"/>
      <c r="AT63" s="35"/>
      <c r="AU63" s="35"/>
      <c r="AV63" s="35"/>
      <c r="AW63" s="35"/>
      <c r="AX63" s="35"/>
      <c r="AY63" s="35"/>
      <c r="AZ63" s="35"/>
      <c r="BA63" s="35"/>
      <c r="BB63" s="35"/>
      <c r="BC63" s="35"/>
      <c r="BD63" s="35"/>
      <c r="BE63" s="35"/>
      <c r="BF63" s="35"/>
    </row>
    <row r="64" spans="4:58" ht="12.75" customHeight="1" x14ac:dyDescent="0.2">
      <c r="E64" s="690" t="s">
        <v>118</v>
      </c>
      <c r="F64" s="697" t="e">
        <f>#REF!</f>
        <v>#REF!</v>
      </c>
      <c r="G64" s="697"/>
      <c r="H64" s="697"/>
      <c r="I64" s="697"/>
      <c r="J64" s="697"/>
      <c r="K64" s="697"/>
      <c r="L64" s="733">
        <f>Capacity!AW11</f>
        <v>0</v>
      </c>
      <c r="M64" s="734"/>
      <c r="N64" s="734"/>
      <c r="O64" s="734"/>
      <c r="P64" s="734"/>
      <c r="Q64" s="735"/>
      <c r="R64" s="698">
        <v>0</v>
      </c>
      <c r="S64" s="698"/>
      <c r="T64" s="698"/>
      <c r="U64" s="698"/>
      <c r="V64" s="698"/>
      <c r="W64" s="698"/>
      <c r="X64" s="699" t="s">
        <v>34</v>
      </c>
      <c r="Y64" s="699"/>
      <c r="Z64" s="699"/>
      <c r="AA64" s="699"/>
      <c r="AB64" s="699"/>
      <c r="AC64" s="714"/>
      <c r="AD64" s="701" t="e">
        <f>SUM(F64:W65)</f>
        <v>#REF!</v>
      </c>
      <c r="AE64" s="702"/>
      <c r="AF64" s="702"/>
      <c r="AG64" s="702"/>
      <c r="AH64" s="702"/>
      <c r="AI64" s="703"/>
      <c r="AK64" s="35"/>
      <c r="AL64" s="35"/>
      <c r="AM64" s="35"/>
      <c r="AN64" s="35"/>
      <c r="AO64" s="35"/>
      <c r="AP64" s="35"/>
      <c r="AQ64" s="35"/>
      <c r="AR64" s="35"/>
      <c r="AS64" s="35"/>
      <c r="AT64" s="35"/>
      <c r="AU64" s="35"/>
      <c r="AV64" s="35"/>
      <c r="AW64" s="35"/>
      <c r="AX64" s="35"/>
      <c r="AY64" s="35"/>
      <c r="AZ64" s="35"/>
      <c r="BA64" s="35"/>
      <c r="BB64" s="35"/>
      <c r="BC64" s="35"/>
      <c r="BD64" s="35"/>
      <c r="BE64" s="35"/>
      <c r="BF64" s="35"/>
    </row>
    <row r="65" spans="5:69" ht="12.75" customHeight="1" thickBot="1" x14ac:dyDescent="0.25">
      <c r="E65" s="690"/>
      <c r="F65" s="697"/>
      <c r="G65" s="697"/>
      <c r="H65" s="697"/>
      <c r="I65" s="697"/>
      <c r="J65" s="697"/>
      <c r="K65" s="697"/>
      <c r="L65" s="736"/>
      <c r="M65" s="737"/>
      <c r="N65" s="737"/>
      <c r="O65" s="737"/>
      <c r="P65" s="737"/>
      <c r="Q65" s="738"/>
      <c r="R65" s="698"/>
      <c r="S65" s="698"/>
      <c r="T65" s="698"/>
      <c r="U65" s="698"/>
      <c r="V65" s="698"/>
      <c r="W65" s="698"/>
      <c r="X65" s="699"/>
      <c r="Y65" s="699"/>
      <c r="Z65" s="699"/>
      <c r="AA65" s="699"/>
      <c r="AB65" s="699"/>
      <c r="AC65" s="714"/>
      <c r="AD65" s="704"/>
      <c r="AE65" s="705"/>
      <c r="AF65" s="705"/>
      <c r="AG65" s="705"/>
      <c r="AH65" s="705"/>
      <c r="AI65" s="706"/>
      <c r="AK65" s="35"/>
      <c r="AL65" s="35"/>
      <c r="AM65" s="35"/>
      <c r="AN65" s="35"/>
      <c r="AO65" s="35"/>
      <c r="AP65" s="35"/>
      <c r="AQ65" s="35"/>
      <c r="AR65" s="35"/>
      <c r="AS65" s="35"/>
      <c r="AT65" s="35"/>
      <c r="AU65" s="35"/>
      <c r="AV65" s="35"/>
      <c r="AW65" s="35"/>
      <c r="AX65" s="35"/>
      <c r="AY65" s="35"/>
      <c r="AZ65" s="35"/>
      <c r="BA65" s="35"/>
      <c r="BB65" s="35"/>
      <c r="BC65" s="35"/>
      <c r="BD65" s="35"/>
      <c r="BE65" s="35"/>
      <c r="BF65" s="35"/>
      <c r="BQ65" s="127"/>
    </row>
    <row r="67" spans="5:69" ht="12.75" customHeight="1" x14ac:dyDescent="0.2">
      <c r="F67" s="745" t="s">
        <v>102</v>
      </c>
      <c r="G67" s="746"/>
      <c r="H67" s="746"/>
      <c r="I67" s="746"/>
      <c r="J67" s="746"/>
      <c r="K67" s="746"/>
      <c r="L67" s="746"/>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1"/>
    </row>
    <row r="68" spans="5:69" x14ac:dyDescent="0.2">
      <c r="F68" s="747"/>
      <c r="G68" s="748"/>
      <c r="H68" s="748"/>
      <c r="I68" s="748"/>
      <c r="J68" s="748"/>
      <c r="K68" s="748"/>
      <c r="L68" s="748"/>
      <c r="M68" s="722"/>
      <c r="N68" s="722"/>
      <c r="O68" s="722"/>
      <c r="P68" s="722"/>
      <c r="Q68" s="722"/>
      <c r="R68" s="722"/>
      <c r="S68" s="722"/>
      <c r="T68" s="722"/>
      <c r="U68" s="722"/>
      <c r="V68" s="722"/>
      <c r="W68" s="722"/>
      <c r="X68" s="722"/>
      <c r="Y68" s="722"/>
      <c r="Z68" s="722"/>
      <c r="AA68" s="722"/>
      <c r="AB68" s="722"/>
      <c r="AC68" s="722"/>
      <c r="AD68" s="722"/>
      <c r="AE68" s="722"/>
      <c r="AF68" s="722"/>
      <c r="AG68" s="722"/>
      <c r="AH68" s="722"/>
      <c r="AI68" s="722"/>
      <c r="AJ68" s="722"/>
      <c r="AK68" s="722"/>
      <c r="AL68" s="722"/>
      <c r="AM68" s="722"/>
      <c r="AN68" s="722"/>
      <c r="AO68" s="722"/>
      <c r="AP68" s="722"/>
      <c r="AQ68" s="722"/>
      <c r="AR68" s="722"/>
      <c r="AS68" s="722"/>
      <c r="AT68" s="722"/>
      <c r="AU68" s="722"/>
      <c r="AV68" s="722"/>
      <c r="AW68" s="722"/>
      <c r="AX68" s="722"/>
      <c r="AY68" s="722"/>
      <c r="AZ68" s="722"/>
      <c r="BA68" s="722"/>
      <c r="BB68" s="722"/>
      <c r="BC68" s="722"/>
      <c r="BD68" s="722"/>
      <c r="BE68" s="722"/>
      <c r="BF68" s="723"/>
    </row>
    <row r="69" spans="5:69" x14ac:dyDescent="0.2">
      <c r="F69" s="747"/>
      <c r="G69" s="748"/>
      <c r="H69" s="748"/>
      <c r="I69" s="748"/>
      <c r="J69" s="748"/>
      <c r="K69" s="748"/>
      <c r="L69" s="748"/>
      <c r="M69" s="722"/>
      <c r="N69" s="722"/>
      <c r="O69" s="722"/>
      <c r="P69" s="722"/>
      <c r="Q69" s="722"/>
      <c r="R69" s="722"/>
      <c r="S69" s="722"/>
      <c r="T69" s="722"/>
      <c r="U69" s="722"/>
      <c r="V69" s="722"/>
      <c r="W69" s="722"/>
      <c r="X69" s="722"/>
      <c r="Y69" s="722"/>
      <c r="Z69" s="722"/>
      <c r="AA69" s="722"/>
      <c r="AB69" s="722"/>
      <c r="AC69" s="722"/>
      <c r="AD69" s="722"/>
      <c r="AE69" s="722"/>
      <c r="AF69" s="722"/>
      <c r="AG69" s="722"/>
      <c r="AH69" s="722"/>
      <c r="AI69" s="722"/>
      <c r="AJ69" s="722"/>
      <c r="AK69" s="722"/>
      <c r="AL69" s="722"/>
      <c r="AM69" s="722"/>
      <c r="AN69" s="722"/>
      <c r="AO69" s="722"/>
      <c r="AP69" s="722"/>
      <c r="AQ69" s="722"/>
      <c r="AR69" s="722"/>
      <c r="AS69" s="722"/>
      <c r="AT69" s="722"/>
      <c r="AU69" s="722"/>
      <c r="AV69" s="722"/>
      <c r="AW69" s="722"/>
      <c r="AX69" s="722"/>
      <c r="AY69" s="722"/>
      <c r="AZ69" s="722"/>
      <c r="BA69" s="722"/>
      <c r="BB69" s="722"/>
      <c r="BC69" s="722"/>
      <c r="BD69" s="722"/>
      <c r="BE69" s="722"/>
      <c r="BF69" s="723"/>
    </row>
    <row r="70" spans="5:69" x14ac:dyDescent="0.2">
      <c r="F70" s="749"/>
      <c r="G70" s="750"/>
      <c r="H70" s="750"/>
      <c r="I70" s="750"/>
      <c r="J70" s="750"/>
      <c r="K70" s="750"/>
      <c r="L70" s="750"/>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3"/>
      <c r="BB70" s="303"/>
      <c r="BC70" s="303"/>
      <c r="BD70" s="303"/>
      <c r="BE70" s="303"/>
      <c r="BF70" s="304"/>
    </row>
    <row r="71" spans="5:69" x14ac:dyDescent="0.2">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
    </row>
    <row r="72" spans="5:69" x14ac:dyDescent="0.2">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row>
    <row r="73" spans="5:69" x14ac:dyDescent="0.2">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row>
    <row r="74" spans="5:69" x14ac:dyDescent="0.2">
      <c r="F74" s="56"/>
      <c r="G74" s="56"/>
      <c r="H74" s="56"/>
      <c r="I74" s="56"/>
      <c r="J74" s="56"/>
      <c r="K74" s="56"/>
      <c r="L74" s="56"/>
      <c r="M74" s="56"/>
      <c r="N74" s="56"/>
      <c r="O74" s="56"/>
      <c r="P74" s="56"/>
      <c r="Q74" s="56"/>
      <c r="R74" s="56"/>
      <c r="S74" s="56"/>
      <c r="T74" s="56"/>
      <c r="U74" s="56"/>
      <c r="V74" s="56"/>
      <c r="W74" s="58"/>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row>
    <row r="93" spans="6:6" x14ac:dyDescent="0.2">
      <c r="F93" s="137" t="s">
        <v>38</v>
      </c>
    </row>
  </sheetData>
  <sheetProtection selectLockedCells="1"/>
  <mergeCells count="155">
    <mergeCell ref="E21:E22"/>
    <mergeCell ref="F21:K22"/>
    <mergeCell ref="L21:Q22"/>
    <mergeCell ref="R21:W22"/>
    <mergeCell ref="X21:AC22"/>
    <mergeCell ref="AD21:AI22"/>
    <mergeCell ref="AL21:AN22"/>
    <mergeCell ref="T5:AQ5"/>
    <mergeCell ref="F2:BF3"/>
    <mergeCell ref="F10:AI10"/>
    <mergeCell ref="E18:E19"/>
    <mergeCell ref="L47:Q48"/>
    <mergeCell ref="R47:W48"/>
    <mergeCell ref="X47:AC48"/>
    <mergeCell ref="AD47:AI48"/>
    <mergeCell ref="F50:W50"/>
    <mergeCell ref="X50:AC51"/>
    <mergeCell ref="F51:K51"/>
    <mergeCell ref="AD28:AI29"/>
    <mergeCell ref="T7:AQ8"/>
    <mergeCell ref="X26:AC27"/>
    <mergeCell ref="AL15:AN16"/>
    <mergeCell ref="AL18:AN19"/>
    <mergeCell ref="AL39:AN40"/>
    <mergeCell ref="AL42:AN43"/>
    <mergeCell ref="F42:K43"/>
    <mergeCell ref="L42:Q43"/>
    <mergeCell ref="R42:W43"/>
    <mergeCell ref="X42:AC43"/>
    <mergeCell ref="F45:W45"/>
    <mergeCell ref="X45:AC46"/>
    <mergeCell ref="F46:K46"/>
    <mergeCell ref="L46:Q46"/>
    <mergeCell ref="R46:W46"/>
    <mergeCell ref="F67:L70"/>
    <mergeCell ref="M67:BF70"/>
    <mergeCell ref="AD42:AI43"/>
    <mergeCell ref="F15:K16"/>
    <mergeCell ref="L15:Q16"/>
    <mergeCell ref="R15:W16"/>
    <mergeCell ref="X15:AC16"/>
    <mergeCell ref="F14:K14"/>
    <mergeCell ref="L14:Q14"/>
    <mergeCell ref="R14:W14"/>
    <mergeCell ref="X13:AC14"/>
    <mergeCell ref="F18:K19"/>
    <mergeCell ref="L18:Q19"/>
    <mergeCell ref="R18:W19"/>
    <mergeCell ref="X39:AC40"/>
    <mergeCell ref="AD39:AI40"/>
    <mergeCell ref="L23:Q24"/>
    <mergeCell ref="R23:W24"/>
    <mergeCell ref="X23:AC24"/>
    <mergeCell ref="AD23:AI24"/>
    <mergeCell ref="X37:AC38"/>
    <mergeCell ref="F38:K38"/>
    <mergeCell ref="L38:Q38"/>
    <mergeCell ref="R38:W38"/>
    <mergeCell ref="E23:E24"/>
    <mergeCell ref="E15:E16"/>
    <mergeCell ref="AD13:AI13"/>
    <mergeCell ref="AD14:AI14"/>
    <mergeCell ref="AQ10:BF10"/>
    <mergeCell ref="F47:K48"/>
    <mergeCell ref="X18:AC19"/>
    <mergeCell ref="AD18:AI19"/>
    <mergeCell ref="F23:K24"/>
    <mergeCell ref="F37:W37"/>
    <mergeCell ref="F39:K40"/>
    <mergeCell ref="L39:Q40"/>
    <mergeCell ref="R39:W40"/>
    <mergeCell ref="F26:W26"/>
    <mergeCell ref="AD15:AI16"/>
    <mergeCell ref="F13:W13"/>
    <mergeCell ref="F27:K27"/>
    <mergeCell ref="L27:Q27"/>
    <mergeCell ref="R27:W27"/>
    <mergeCell ref="F28:K29"/>
    <mergeCell ref="L28:Q29"/>
    <mergeCell ref="R28:W29"/>
    <mergeCell ref="X28:AC29"/>
    <mergeCell ref="E42:E43"/>
    <mergeCell ref="F55:K56"/>
    <mergeCell ref="L55:Q56"/>
    <mergeCell ref="R55:W56"/>
    <mergeCell ref="X55:AC56"/>
    <mergeCell ref="AD55:AI56"/>
    <mergeCell ref="AD51:AI51"/>
    <mergeCell ref="AD52:AI53"/>
    <mergeCell ref="L51:Q51"/>
    <mergeCell ref="R51:W51"/>
    <mergeCell ref="F52:K53"/>
    <mergeCell ref="L52:Q53"/>
    <mergeCell ref="R52:W53"/>
    <mergeCell ref="X52:AC53"/>
    <mergeCell ref="AD64:AI65"/>
    <mergeCell ref="E52:E53"/>
    <mergeCell ref="AD26:AI26"/>
    <mergeCell ref="AD27:AI27"/>
    <mergeCell ref="AD37:AI37"/>
    <mergeCell ref="AD38:AI38"/>
    <mergeCell ref="AD45:AI45"/>
    <mergeCell ref="AD46:AI46"/>
    <mergeCell ref="AD50:AI50"/>
    <mergeCell ref="E64:E65"/>
    <mergeCell ref="F64:K65"/>
    <mergeCell ref="L64:Q65"/>
    <mergeCell ref="R64:W65"/>
    <mergeCell ref="X64:AC65"/>
    <mergeCell ref="AD58:AI59"/>
    <mergeCell ref="E61:E62"/>
    <mergeCell ref="F61:K62"/>
    <mergeCell ref="L61:Q62"/>
    <mergeCell ref="R61:W62"/>
    <mergeCell ref="X61:AC62"/>
    <mergeCell ref="AD61:AI62"/>
    <mergeCell ref="E58:E59"/>
    <mergeCell ref="F58:K59"/>
    <mergeCell ref="L58:Q59"/>
    <mergeCell ref="AL52:AN53"/>
    <mergeCell ref="AL31:AN32"/>
    <mergeCell ref="AK50:AO51"/>
    <mergeCell ref="AQ50:BF53"/>
    <mergeCell ref="AK13:AO14"/>
    <mergeCell ref="AQ13:BF16"/>
    <mergeCell ref="AQ26:BF29"/>
    <mergeCell ref="AK37:AO38"/>
    <mergeCell ref="AQ37:BF40"/>
    <mergeCell ref="AK45:AO46"/>
    <mergeCell ref="AQ45:BF48"/>
    <mergeCell ref="AK26:AO27"/>
    <mergeCell ref="E28:E29"/>
    <mergeCell ref="E31:E32"/>
    <mergeCell ref="E34:E35"/>
    <mergeCell ref="AL47:AN48"/>
    <mergeCell ref="AL55:AN56"/>
    <mergeCell ref="AL58:AN59"/>
    <mergeCell ref="AL28:AN29"/>
    <mergeCell ref="F31:K32"/>
    <mergeCell ref="L31:Q32"/>
    <mergeCell ref="R31:W32"/>
    <mergeCell ref="X31:AC32"/>
    <mergeCell ref="AD31:AI32"/>
    <mergeCell ref="F34:K35"/>
    <mergeCell ref="L34:Q35"/>
    <mergeCell ref="R34:W35"/>
    <mergeCell ref="X34:AC35"/>
    <mergeCell ref="AD34:AI35"/>
    <mergeCell ref="F30:AI30"/>
    <mergeCell ref="F33:AI33"/>
    <mergeCell ref="AL34:AN35"/>
    <mergeCell ref="R58:W59"/>
    <mergeCell ref="X58:AC59"/>
    <mergeCell ref="E39:E40"/>
    <mergeCell ref="E55:E56"/>
  </mergeCells>
  <conditionalFormatting sqref="X47:Z48 U60:W60 U44:W44 X52:Z53 Z61:Z62 X55:Y62 U57:W57 X64:Z65 X18 X15 V36:W36 V25:W27 X39:Y44 U41:W41 X23:Z29 X31:Z32 X34:Z36">
    <cfRule type="cellIs" dxfId="11" priority="37" operator="equal">
      <formula>"None"</formula>
    </cfRule>
  </conditionalFormatting>
  <conditionalFormatting sqref="X47:Z48 U60:W60 U44:W44 X52:Z53 Z61:Z62 X55:Y62 U57:W57 X64:Z65 X18 X15 V36:W36 V25:W27 X39:Y44 U41:W41 X23:Z29 X31:Z32 X34:Z36">
    <cfRule type="cellIs" dxfId="10" priority="36" operator="equal">
      <formula>"PTA"</formula>
    </cfRule>
  </conditionalFormatting>
  <conditionalFormatting sqref="X47:Z48 U60:W60 U44:W44 X52:Z53 Z61:Z62 X55:Y62 U57:W57 X64:Z65 X18 X15 V36:W36 V25:W27 X39:Y44 U41:W41 X23:Z29 X31:Z32 X34:Z36">
    <cfRule type="cellIs" dxfId="9" priority="35" operator="equal">
      <formula>"Set-Aside"</formula>
    </cfRule>
  </conditionalFormatting>
  <conditionalFormatting sqref="AK45:AL45 AK50:AL50 AK13 AK37:AL37 AK26">
    <cfRule type="cellIs" dxfId="8" priority="28" operator="equal">
      <formula>"X"</formula>
    </cfRule>
  </conditionalFormatting>
  <conditionalFormatting sqref="AL15:AN16">
    <cfRule type="cellIs" dxfId="7" priority="9" operator="equal">
      <formula>"x"</formula>
    </cfRule>
  </conditionalFormatting>
  <conditionalFormatting sqref="AL58:AN59 AL55:AN56 AL52:AN53 AL47:AN48 AL42:AN43 AL39:AN40 AL34:AN35 AL31:AN32 AL28:AN29 AL18:AN19 AL15:AN16">
    <cfRule type="cellIs" dxfId="6" priority="8" operator="equal">
      <formula>"x"</formula>
    </cfRule>
  </conditionalFormatting>
  <conditionalFormatting sqref="BQ65 AL58:AN59 AL55:AN56 AL52:AN53 AL47:AN48 AL42:AN43 AL39:AN40 AL34:AN35 AL31:AN32 AL28:AN29 AL18:AN19 AL15:AN16">
    <cfRule type="cellIs" dxfId="5" priority="7" operator="equal">
      <formula>"x"</formula>
    </cfRule>
  </conditionalFormatting>
  <conditionalFormatting sqref="X21">
    <cfRule type="cellIs" dxfId="4" priority="5" operator="equal">
      <formula>"None"</formula>
    </cfRule>
  </conditionalFormatting>
  <conditionalFormatting sqref="X21">
    <cfRule type="cellIs" dxfId="3" priority="4" operator="equal">
      <formula>"PTA"</formula>
    </cfRule>
  </conditionalFormatting>
  <conditionalFormatting sqref="X21">
    <cfRule type="cellIs" dxfId="2" priority="3" operator="equal">
      <formula>"Set-Aside"</formula>
    </cfRule>
  </conditionalFormatting>
  <conditionalFormatting sqref="AL21:AN22">
    <cfRule type="cellIs" dxfId="1" priority="2" operator="equal">
      <formula>"x"</formula>
    </cfRule>
  </conditionalFormatting>
  <conditionalFormatting sqref="AL21:AN22">
    <cfRule type="cellIs" dxfId="0" priority="1" operator="equal">
      <formula>"x"</formula>
    </cfRule>
  </conditionalFormatting>
  <dataValidations count="2">
    <dataValidation type="list" allowBlank="1" showInputMessage="1" showErrorMessage="1" error="Please select from the dropdown menu." sqref="X47:Y48 X64:Z65 X55:Y57 X58 U57:W57 X52:Y53 U44:Y44 X61:Z62 X34:Y35 X31:Y32 X28:Y29 V25:W25 V36:Z36 X18 X15 U41:W41 X42 X23:Z25 X39:Y41 X21">
      <formula1>$BJ$2:$BJ$5</formula1>
    </dataValidation>
    <dataValidation type="list" allowBlank="1" showInputMessage="1" showErrorMessage="1" sqref="R15:W16 R18:W19 R21:W24 R28:W29 R31:W32 R34:W35 R39:W40 R42:W43 R47:W48 R52:W53 R55:W56 R58:W59 R61:W62 R64:W65">
      <formula1>$BJ$5:$BJ$7</formula1>
    </dataValidation>
  </dataValidations>
  <printOptions horizontalCentered="1"/>
  <pageMargins left="0.2" right="0" top="0.25" bottom="0.5" header="0.3" footer="0.3"/>
  <pageSetup orientation="portrait" r:id="rId1"/>
  <headerFooter>
    <oddFooter>&amp;C&amp;7&amp;D&amp;R&amp;7&amp;P</oddFooter>
  </headerFooter>
  <rowBreaks count="1" manualBreakCount="1">
    <brk id="71" min="4" max="5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C2:BW118"/>
  <sheetViews>
    <sheetView zoomScale="140" zoomScaleNormal="140" workbookViewId="0">
      <pane ySplit="12" topLeftCell="A43" activePane="bottomLeft" state="frozen"/>
      <selection activeCell="S22" sqref="S22"/>
      <selection pane="bottomLeft" activeCell="E6" sqref="E6:AF8"/>
    </sheetView>
  </sheetViews>
  <sheetFormatPr defaultColWidth="9.140625" defaultRowHeight="12.75" x14ac:dyDescent="0.2"/>
  <cols>
    <col min="1" max="64" width="1.7109375" style="1" customWidth="1"/>
    <col min="65" max="65" width="3.140625" style="1" hidden="1" customWidth="1"/>
    <col min="66" max="66" width="2.7109375" style="1" hidden="1" customWidth="1"/>
    <col min="67" max="70" width="1.7109375" style="1" hidden="1" customWidth="1"/>
    <col min="71" max="71" width="7.140625" style="1" hidden="1" customWidth="1"/>
    <col min="72" max="75" width="1.7109375" style="1" hidden="1" customWidth="1"/>
    <col min="76" max="114" width="1.7109375" style="1" customWidth="1"/>
    <col min="115" max="16384" width="9.140625" style="1"/>
  </cols>
  <sheetData>
    <row r="2" spans="3:71" ht="20.25" customHeight="1" x14ac:dyDescent="0.2">
      <c r="C2" s="4"/>
      <c r="D2" s="273" t="s">
        <v>41</v>
      </c>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4"/>
    </row>
    <row r="3" spans="3:71" ht="6.75" customHeight="1" x14ac:dyDescent="0.2">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60"/>
      <c r="AL3" s="60"/>
      <c r="AM3" s="60"/>
      <c r="AN3" s="60"/>
      <c r="AO3" s="60"/>
      <c r="AP3" s="60"/>
      <c r="AQ3" s="60"/>
      <c r="AR3" s="60"/>
      <c r="AS3" s="60"/>
      <c r="AT3" s="60"/>
      <c r="AU3" s="60"/>
      <c r="AV3" s="60"/>
      <c r="AW3" s="60"/>
      <c r="AX3" s="60"/>
      <c r="AY3" s="60"/>
      <c r="AZ3" s="60"/>
      <c r="BA3" s="60"/>
      <c r="BB3" s="60"/>
      <c r="BC3" s="60"/>
      <c r="BD3" s="60"/>
      <c r="BE3" s="60"/>
      <c r="BF3" s="4"/>
    </row>
    <row r="4" spans="3:71" x14ac:dyDescent="0.2">
      <c r="C4" s="4"/>
      <c r="D4" s="4"/>
      <c r="E4" s="274" t="s">
        <v>6</v>
      </c>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4"/>
      <c r="AH4" s="4"/>
      <c r="AI4" s="276" t="s">
        <v>39</v>
      </c>
      <c r="AJ4" s="277"/>
      <c r="AK4" s="277"/>
      <c r="AL4" s="277"/>
      <c r="AM4" s="277"/>
      <c r="AN4" s="277"/>
      <c r="AO4" s="277"/>
      <c r="AP4" s="277"/>
      <c r="AQ4" s="277"/>
      <c r="AR4" s="277"/>
      <c r="AS4" s="277"/>
      <c r="AT4" s="277"/>
      <c r="AU4" s="277"/>
      <c r="AV4" s="278"/>
      <c r="AW4" s="60"/>
      <c r="AX4" s="279" t="s">
        <v>40</v>
      </c>
      <c r="AY4" s="280"/>
      <c r="AZ4" s="280"/>
      <c r="BA4" s="280"/>
      <c r="BB4" s="280"/>
      <c r="BC4" s="281"/>
      <c r="BD4" s="4"/>
      <c r="BE4" s="4"/>
      <c r="BF4" s="4"/>
    </row>
    <row r="5" spans="3:71" ht="3" customHeight="1" x14ac:dyDescent="0.2">
      <c r="C5" s="4"/>
      <c r="D5" s="13"/>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4"/>
      <c r="AH5" s="4"/>
      <c r="AI5" s="4"/>
      <c r="AJ5" s="61"/>
      <c r="AK5" s="61"/>
      <c r="AL5" s="61"/>
      <c r="AM5" s="61"/>
      <c r="AN5" s="62"/>
      <c r="AO5" s="4"/>
      <c r="AP5" s="4"/>
      <c r="AQ5" s="4"/>
      <c r="AR5" s="4"/>
      <c r="AS5" s="4"/>
      <c r="AT5" s="4"/>
      <c r="AU5" s="4"/>
      <c r="AV5" s="4"/>
      <c r="AW5" s="4"/>
      <c r="AX5" s="4"/>
      <c r="AY5" s="4"/>
      <c r="AZ5" s="4"/>
      <c r="BA5" s="4"/>
      <c r="BB5" s="4"/>
      <c r="BC5" s="4"/>
      <c r="BD5" s="4"/>
      <c r="BE5" s="4"/>
      <c r="BF5" s="4"/>
      <c r="BG5" s="4"/>
      <c r="BH5" s="4"/>
    </row>
    <row r="6" spans="3:71" ht="12.75" customHeight="1" x14ac:dyDescent="0.2">
      <c r="C6" s="4"/>
      <c r="D6" s="4"/>
      <c r="E6" s="282" t="e">
        <f>#REF!</f>
        <v>#REF!</v>
      </c>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63"/>
      <c r="AH6" s="63"/>
      <c r="AI6" s="286" t="e">
        <f>+#REF!</f>
        <v>#REF!</v>
      </c>
      <c r="AJ6" s="287"/>
      <c r="AK6" s="287"/>
      <c r="AL6" s="287"/>
      <c r="AM6" s="287"/>
      <c r="AN6" s="287"/>
      <c r="AO6" s="287"/>
      <c r="AP6" s="287"/>
      <c r="AQ6" s="287"/>
      <c r="AR6" s="287"/>
      <c r="AS6" s="287"/>
      <c r="AT6" s="287"/>
      <c r="AU6" s="287"/>
      <c r="AV6" s="287"/>
      <c r="AW6" s="64"/>
      <c r="AX6" s="288"/>
      <c r="AY6" s="288"/>
      <c r="AZ6" s="288"/>
      <c r="BA6" s="288"/>
      <c r="BB6" s="288"/>
      <c r="BC6" s="288"/>
      <c r="BD6" s="4"/>
      <c r="BE6" s="4"/>
      <c r="BF6" s="6"/>
      <c r="BG6" s="6"/>
      <c r="BH6" s="4"/>
      <c r="BI6" s="4"/>
      <c r="BJ6" s="4"/>
    </row>
    <row r="7" spans="3:71" ht="3" customHeight="1" x14ac:dyDescent="0.2">
      <c r="C7" s="4"/>
      <c r="D7" s="4"/>
      <c r="E7" s="282"/>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55"/>
      <c r="AH7" s="55"/>
      <c r="AI7" s="55"/>
      <c r="AJ7" s="64"/>
      <c r="AK7" s="64"/>
      <c r="AL7" s="64"/>
      <c r="AM7" s="64"/>
      <c r="AN7" s="64"/>
      <c r="AO7" s="64"/>
      <c r="AP7" s="64"/>
      <c r="AQ7" s="64"/>
      <c r="AR7" s="64"/>
      <c r="AS7" s="64"/>
      <c r="AT7" s="64"/>
      <c r="AU7" s="64"/>
      <c r="AV7" s="64"/>
      <c r="AW7" s="64"/>
      <c r="AX7" s="65"/>
      <c r="AY7" s="65"/>
      <c r="AZ7" s="65"/>
      <c r="BA7" s="65"/>
      <c r="BB7" s="65"/>
      <c r="BC7" s="65"/>
      <c r="BD7" s="4"/>
      <c r="BE7" s="4"/>
      <c r="BF7" s="4"/>
      <c r="BG7" s="4"/>
      <c r="BH7" s="4"/>
      <c r="BI7" s="4"/>
      <c r="BJ7" s="4"/>
    </row>
    <row r="8" spans="3:71" ht="12.75" customHeight="1" x14ac:dyDescent="0.2">
      <c r="C8" s="4"/>
      <c r="D8" s="4"/>
      <c r="E8" s="284"/>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55"/>
      <c r="AH8" s="55"/>
      <c r="AI8" s="286" t="e">
        <f>+#REF!</f>
        <v>#REF!</v>
      </c>
      <c r="AJ8" s="287"/>
      <c r="AK8" s="287"/>
      <c r="AL8" s="287"/>
      <c r="AM8" s="287"/>
      <c r="AN8" s="287"/>
      <c r="AO8" s="287"/>
      <c r="AP8" s="287"/>
      <c r="AQ8" s="287"/>
      <c r="AR8" s="287"/>
      <c r="AS8" s="287"/>
      <c r="AT8" s="287"/>
      <c r="AU8" s="287"/>
      <c r="AV8" s="287"/>
      <c r="AW8" s="64"/>
      <c r="AX8" s="288"/>
      <c r="AY8" s="288"/>
      <c r="AZ8" s="288"/>
      <c r="BA8" s="288"/>
      <c r="BB8" s="288"/>
      <c r="BC8" s="288"/>
      <c r="BD8" s="4"/>
      <c r="BE8" s="4"/>
      <c r="BF8" s="6"/>
      <c r="BG8" s="6"/>
      <c r="BH8" s="4"/>
      <c r="BI8" s="4"/>
      <c r="BJ8" s="4"/>
      <c r="BK8" s="17"/>
      <c r="BS8" s="53" t="s">
        <v>77</v>
      </c>
    </row>
    <row r="9" spans="3:71" ht="9.75" customHeight="1" x14ac:dyDescent="0.2">
      <c r="C9" s="4"/>
      <c r="D9" s="4"/>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55"/>
      <c r="AH9" s="55"/>
      <c r="AI9" s="67"/>
      <c r="AJ9" s="67"/>
      <c r="AK9" s="67"/>
      <c r="AL9" s="67"/>
      <c r="AM9" s="67"/>
      <c r="AN9" s="67"/>
      <c r="AO9" s="67"/>
      <c r="AP9" s="67"/>
      <c r="AQ9" s="67"/>
      <c r="AR9" s="67"/>
      <c r="AS9" s="67"/>
      <c r="AT9" s="67"/>
      <c r="AU9" s="67"/>
      <c r="AV9" s="67"/>
      <c r="AW9" s="64"/>
      <c r="AX9" s="68"/>
      <c r="AY9" s="68"/>
      <c r="AZ9" s="68"/>
      <c r="BA9" s="68"/>
      <c r="BB9" s="68"/>
      <c r="BC9" s="68"/>
      <c r="BD9" s="23"/>
      <c r="BE9" s="23"/>
      <c r="BF9" s="6"/>
      <c r="BG9" s="4"/>
      <c r="BH9" s="4"/>
      <c r="BI9" s="4"/>
      <c r="BJ9" s="4"/>
      <c r="BS9" s="11" t="s">
        <v>106</v>
      </c>
    </row>
    <row r="10" spans="3:71" ht="3" customHeight="1" thickBot="1" x14ac:dyDescent="0.25">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55"/>
      <c r="AG10" s="55"/>
      <c r="AH10" s="55"/>
      <c r="AI10" s="55"/>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S10" s="11" t="s">
        <v>105</v>
      </c>
    </row>
    <row r="11" spans="3:71" ht="12.75" customHeight="1" x14ac:dyDescent="0.2">
      <c r="C11" s="4"/>
      <c r="D11" s="69"/>
      <c r="E11" s="70"/>
      <c r="F11" s="70"/>
      <c r="G11" s="70"/>
      <c r="H11" s="70"/>
      <c r="I11" s="70"/>
      <c r="J11" s="70"/>
      <c r="K11" s="6"/>
      <c r="L11" s="6"/>
      <c r="M11" s="6"/>
      <c r="N11" s="6"/>
      <c r="O11" s="6"/>
      <c r="P11" s="6"/>
      <c r="Q11" s="261" t="s">
        <v>114</v>
      </c>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9"/>
      <c r="AW11" s="267"/>
      <c r="AX11" s="268"/>
      <c r="AY11" s="268"/>
      <c r="AZ11" s="268"/>
      <c r="BA11" s="268"/>
      <c r="BB11" s="268"/>
      <c r="BC11" s="268"/>
      <c r="BD11" s="269"/>
      <c r="BE11" s="59"/>
      <c r="BF11" s="4"/>
      <c r="BG11" s="4"/>
      <c r="BH11" s="4"/>
      <c r="BI11" s="4"/>
      <c r="BJ11" s="4"/>
      <c r="BM11" s="7"/>
      <c r="BS11" s="11" t="s">
        <v>25</v>
      </c>
    </row>
    <row r="12" spans="3:71" ht="16.5" thickBot="1" x14ac:dyDescent="0.25">
      <c r="C12" s="4"/>
      <c r="D12" s="70"/>
      <c r="E12" s="70"/>
      <c r="F12" s="70"/>
      <c r="G12" s="70"/>
      <c r="H12" s="70"/>
      <c r="I12" s="70"/>
      <c r="J12" s="70"/>
      <c r="K12" s="6"/>
      <c r="L12" s="6"/>
      <c r="M12" s="6"/>
      <c r="N12" s="6"/>
      <c r="O12" s="6"/>
      <c r="P12" s="6"/>
      <c r="Q12" s="340"/>
      <c r="R12" s="341"/>
      <c r="S12" s="341"/>
      <c r="T12" s="341"/>
      <c r="U12" s="341"/>
      <c r="V12" s="341"/>
      <c r="W12" s="341"/>
      <c r="X12" s="341"/>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1"/>
      <c r="AV12" s="342"/>
      <c r="AW12" s="270"/>
      <c r="AX12" s="271"/>
      <c r="AY12" s="271"/>
      <c r="AZ12" s="271"/>
      <c r="BA12" s="271"/>
      <c r="BB12" s="271"/>
      <c r="BC12" s="271"/>
      <c r="BD12" s="272"/>
      <c r="BE12" s="59"/>
      <c r="BF12" s="4"/>
      <c r="BG12" s="4"/>
      <c r="BH12" s="4"/>
      <c r="BI12" s="4"/>
      <c r="BJ12" s="4"/>
      <c r="BM12" s="1">
        <v>0</v>
      </c>
      <c r="BS12" s="52" t="s">
        <v>74</v>
      </c>
    </row>
    <row r="13" spans="3:71" x14ac:dyDescent="0.2">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M13" s="1">
        <v>1</v>
      </c>
      <c r="BN13" s="1">
        <v>1</v>
      </c>
      <c r="BS13" s="16" t="s">
        <v>94</v>
      </c>
    </row>
    <row r="14" spans="3:71" x14ac:dyDescent="0.2">
      <c r="C14" s="4"/>
      <c r="D14" s="256" t="s">
        <v>13</v>
      </c>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7" t="s">
        <v>7</v>
      </c>
      <c r="AR14" s="257"/>
      <c r="AS14" s="257"/>
      <c r="AT14" s="257"/>
      <c r="AU14" s="257"/>
      <c r="AV14" s="4"/>
      <c r="AW14" s="4"/>
      <c r="AX14" s="4"/>
      <c r="AY14" s="258" t="s">
        <v>5</v>
      </c>
      <c r="AZ14" s="259"/>
      <c r="BA14" s="259"/>
      <c r="BB14" s="260"/>
      <c r="BC14" s="4"/>
      <c r="BD14" s="4"/>
      <c r="BE14" s="4"/>
      <c r="BF14" s="4"/>
      <c r="BM14" s="1">
        <v>2</v>
      </c>
      <c r="BN14" s="1">
        <v>2</v>
      </c>
      <c r="BO14" s="1" t="s">
        <v>4</v>
      </c>
      <c r="BS14" s="8" t="s">
        <v>47</v>
      </c>
    </row>
    <row r="15" spans="3:71" ht="3" customHeight="1" x14ac:dyDescent="0.2">
      <c r="C15" s="4"/>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2"/>
      <c r="AM15" s="71"/>
      <c r="AN15" s="71"/>
      <c r="AO15" s="71"/>
      <c r="AP15" s="71"/>
      <c r="AQ15" s="23"/>
      <c r="AR15" s="23"/>
      <c r="AS15" s="23"/>
      <c r="AT15" s="23"/>
      <c r="AU15" s="23"/>
      <c r="AV15" s="23"/>
      <c r="AW15" s="23"/>
      <c r="AX15" s="23"/>
      <c r="AY15" s="239"/>
      <c r="AZ15" s="240"/>
      <c r="BA15" s="240"/>
      <c r="BB15" s="241"/>
      <c r="BC15" s="4"/>
      <c r="BD15" s="4"/>
      <c r="BE15" s="4"/>
      <c r="BF15" s="4"/>
      <c r="BG15" s="353"/>
      <c r="BH15" s="353"/>
      <c r="BI15" s="353"/>
      <c r="BM15" s="1">
        <v>3</v>
      </c>
      <c r="BN15" s="1">
        <v>3</v>
      </c>
      <c r="BS15" s="8" t="s">
        <v>48</v>
      </c>
    </row>
    <row r="16" spans="3:71" ht="12.75" customHeight="1" x14ac:dyDescent="0.2">
      <c r="C16" s="4"/>
      <c r="D16" s="4"/>
      <c r="E16" s="4"/>
      <c r="F16" s="292" t="s">
        <v>17</v>
      </c>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4"/>
      <c r="AW16" s="4"/>
      <c r="AX16" s="4"/>
      <c r="AY16" s="242"/>
      <c r="AZ16" s="243"/>
      <c r="BA16" s="243"/>
      <c r="BB16" s="244"/>
      <c r="BC16" s="4"/>
      <c r="BD16" s="4"/>
      <c r="BE16" s="4"/>
      <c r="BF16" s="4"/>
      <c r="BM16" s="1">
        <v>4</v>
      </c>
      <c r="BN16" s="1">
        <v>4</v>
      </c>
      <c r="BS16" s="8" t="s">
        <v>49</v>
      </c>
    </row>
    <row r="17" spans="3:71" ht="21.75" customHeight="1" x14ac:dyDescent="0.15">
      <c r="C17" s="4"/>
      <c r="D17" s="4"/>
      <c r="E17" s="4"/>
      <c r="F17" s="73"/>
      <c r="G17" s="4"/>
      <c r="H17" s="74"/>
      <c r="I17" s="74"/>
      <c r="J17" s="74"/>
      <c r="K17" s="74"/>
      <c r="L17" s="74"/>
      <c r="N17" s="354" t="s">
        <v>16</v>
      </c>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4"/>
      <c r="AV17" s="4"/>
      <c r="AW17" s="4"/>
      <c r="AX17" s="4"/>
      <c r="AY17" s="48"/>
      <c r="AZ17" s="48"/>
      <c r="BA17" s="48"/>
      <c r="BB17" s="48"/>
      <c r="BC17" s="4"/>
      <c r="BD17" s="4"/>
      <c r="BE17" s="4"/>
      <c r="BF17" s="4"/>
      <c r="BM17" s="1">
        <v>5</v>
      </c>
      <c r="BN17" s="1">
        <v>5</v>
      </c>
      <c r="BS17" s="8" t="s">
        <v>50</v>
      </c>
    </row>
    <row r="18" spans="3:71" ht="15.75" customHeight="1" x14ac:dyDescent="0.2">
      <c r="L18" s="116"/>
      <c r="M18" s="2"/>
      <c r="N18" s="76" t="s">
        <v>98</v>
      </c>
      <c r="O18" s="344"/>
      <c r="P18" s="344"/>
      <c r="Q18" s="344"/>
      <c r="R18" s="344"/>
      <c r="S18" s="344"/>
      <c r="T18" s="344"/>
      <c r="U18" s="344"/>
      <c r="V18" s="344"/>
      <c r="W18" s="344"/>
      <c r="X18" s="344"/>
      <c r="Y18" s="344"/>
      <c r="Z18" s="344"/>
      <c r="AA18" s="344"/>
      <c r="AB18" s="344"/>
      <c r="AC18" s="344"/>
      <c r="AE18" s="2"/>
      <c r="AF18" s="77" t="s">
        <v>100</v>
      </c>
      <c r="AG18" s="344"/>
      <c r="AH18" s="344"/>
      <c r="AI18" s="344"/>
      <c r="AJ18" s="344"/>
      <c r="AK18" s="344"/>
      <c r="AL18" s="344"/>
      <c r="AM18" s="344"/>
      <c r="AN18" s="344"/>
      <c r="AO18" s="344"/>
      <c r="AP18" s="344"/>
      <c r="AQ18" s="344"/>
      <c r="AR18" s="344"/>
      <c r="AS18" s="344"/>
      <c r="AT18" s="344"/>
      <c r="AU18" s="344"/>
      <c r="AV18" s="4"/>
      <c r="AW18" s="4"/>
      <c r="AX18" s="4"/>
      <c r="AY18" s="48"/>
      <c r="AZ18" s="48"/>
      <c r="BA18" s="48"/>
      <c r="BB18" s="48"/>
      <c r="BC18" s="4"/>
      <c r="BD18" s="4"/>
      <c r="BE18" s="4"/>
      <c r="BF18" s="4"/>
      <c r="BM18" s="1">
        <v>6</v>
      </c>
      <c r="BN18" s="1">
        <v>6</v>
      </c>
      <c r="BS18" s="8" t="s">
        <v>51</v>
      </c>
    </row>
    <row r="19" spans="3:71" ht="6" customHeight="1" x14ac:dyDescent="0.2">
      <c r="C19" s="54"/>
      <c r="D19" s="54"/>
      <c r="E19" s="54"/>
      <c r="F19" s="54"/>
      <c r="G19" s="54"/>
      <c r="H19" s="54"/>
      <c r="I19" s="54"/>
      <c r="J19" s="116"/>
      <c r="K19" s="75"/>
      <c r="N19" s="343" t="s">
        <v>99</v>
      </c>
      <c r="O19" s="355"/>
      <c r="P19" s="355"/>
      <c r="Q19" s="355"/>
      <c r="R19" s="355"/>
      <c r="S19" s="355"/>
      <c r="T19" s="355"/>
      <c r="U19" s="355"/>
      <c r="V19" s="355"/>
      <c r="W19" s="355"/>
      <c r="X19" s="355"/>
      <c r="Y19" s="355"/>
      <c r="Z19" s="355"/>
      <c r="AA19" s="355"/>
      <c r="AB19" s="355"/>
      <c r="AC19" s="355"/>
      <c r="AD19" s="355"/>
      <c r="AE19" s="355"/>
      <c r="AF19" s="343" t="s">
        <v>101</v>
      </c>
      <c r="AG19" s="356"/>
      <c r="AH19" s="356"/>
      <c r="AI19" s="356"/>
      <c r="AJ19" s="356"/>
      <c r="AK19" s="356"/>
      <c r="AL19" s="356"/>
      <c r="AM19" s="356"/>
      <c r="AN19" s="356"/>
      <c r="AO19" s="356"/>
      <c r="AP19" s="356"/>
      <c r="AQ19" s="356"/>
      <c r="AR19" s="356"/>
      <c r="AS19" s="356"/>
      <c r="AT19" s="356"/>
      <c r="AU19" s="356"/>
      <c r="AV19" s="81"/>
      <c r="AW19" s="81"/>
      <c r="AX19" s="4"/>
      <c r="AY19" s="48"/>
      <c r="AZ19" s="48"/>
      <c r="BA19" s="48"/>
      <c r="BB19" s="48"/>
      <c r="BC19" s="4"/>
      <c r="BD19" s="4"/>
      <c r="BE19" s="4"/>
      <c r="BF19" s="4"/>
      <c r="BM19" s="1">
        <v>7</v>
      </c>
      <c r="BN19" s="1">
        <v>7</v>
      </c>
      <c r="BS19" s="8" t="s">
        <v>52</v>
      </c>
    </row>
    <row r="20" spans="3:71" ht="16.5" customHeight="1" x14ac:dyDescent="0.2">
      <c r="C20" s="4"/>
      <c r="D20" s="360"/>
      <c r="E20" s="361"/>
      <c r="F20" s="357" t="s">
        <v>76</v>
      </c>
      <c r="G20" s="358"/>
      <c r="H20" s="358"/>
      <c r="I20" s="358"/>
      <c r="J20" s="358"/>
      <c r="K20" s="358"/>
      <c r="L20" s="359"/>
      <c r="N20" s="343"/>
      <c r="O20" s="344"/>
      <c r="P20" s="344"/>
      <c r="Q20" s="344"/>
      <c r="R20" s="344"/>
      <c r="S20" s="344"/>
      <c r="T20" s="344"/>
      <c r="U20" s="344"/>
      <c r="V20" s="344"/>
      <c r="W20" s="344"/>
      <c r="X20" s="344"/>
      <c r="Y20" s="344"/>
      <c r="Z20" s="344"/>
      <c r="AA20" s="344"/>
      <c r="AB20" s="344"/>
      <c r="AC20" s="344"/>
      <c r="AF20" s="343"/>
      <c r="AG20" s="344"/>
      <c r="AH20" s="344"/>
      <c r="AI20" s="344"/>
      <c r="AJ20" s="344"/>
      <c r="AK20" s="344"/>
      <c r="AL20" s="344"/>
      <c r="AM20" s="344"/>
      <c r="AN20" s="344"/>
      <c r="AO20" s="344"/>
      <c r="AP20" s="344"/>
      <c r="AQ20" s="344"/>
      <c r="AR20" s="344"/>
      <c r="AS20" s="344"/>
      <c r="AT20" s="344"/>
      <c r="AU20" s="344"/>
      <c r="AV20" s="4"/>
      <c r="AW20" s="4"/>
      <c r="AX20" s="4"/>
      <c r="AY20" s="48"/>
      <c r="AZ20" s="48"/>
      <c r="BA20" s="48"/>
      <c r="BB20" s="48"/>
      <c r="BC20" s="4"/>
      <c r="BD20" s="4"/>
      <c r="BE20" s="4"/>
      <c r="BF20" s="4"/>
      <c r="BM20" s="1">
        <v>8</v>
      </c>
      <c r="BN20" s="1">
        <v>8</v>
      </c>
      <c r="BS20" s="8" t="s">
        <v>53</v>
      </c>
    </row>
    <row r="21" spans="3:71" x14ac:dyDescent="0.2">
      <c r="C21" s="4"/>
      <c r="D21" s="4"/>
      <c r="E21" s="4"/>
      <c r="F21" s="4"/>
      <c r="G21" s="4"/>
      <c r="H21" s="4"/>
      <c r="I21" s="4"/>
      <c r="J21" s="4"/>
      <c r="K21" s="4"/>
      <c r="L21" s="4"/>
      <c r="M21" s="78"/>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M21" s="1">
        <v>9</v>
      </c>
      <c r="BN21" s="1">
        <v>9</v>
      </c>
      <c r="BS21" s="8" t="s">
        <v>54</v>
      </c>
    </row>
    <row r="22" spans="3:71" x14ac:dyDescent="0.2">
      <c r="C22" s="4"/>
      <c r="D22" s="256" t="s">
        <v>0</v>
      </c>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7" t="s">
        <v>8</v>
      </c>
      <c r="AR22" s="257"/>
      <c r="AS22" s="257"/>
      <c r="AT22" s="257"/>
      <c r="AU22" s="257"/>
      <c r="AV22" s="23"/>
      <c r="AW22" s="23"/>
      <c r="AX22" s="23"/>
      <c r="AY22" s="258" t="s">
        <v>5</v>
      </c>
      <c r="AZ22" s="259"/>
      <c r="BA22" s="259"/>
      <c r="BB22" s="260"/>
      <c r="BC22" s="4"/>
      <c r="BD22" s="4"/>
      <c r="BE22" s="4"/>
      <c r="BF22" s="4"/>
      <c r="BM22" s="1">
        <v>10</v>
      </c>
      <c r="BN22" s="1">
        <v>10</v>
      </c>
      <c r="BS22" s="8" t="s">
        <v>55</v>
      </c>
    </row>
    <row r="23" spans="3:71" ht="3.75" customHeight="1" x14ac:dyDescent="0.2">
      <c r="C23" s="4"/>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80"/>
      <c r="AR23" s="80"/>
      <c r="AS23" s="80"/>
      <c r="AT23" s="80"/>
      <c r="AU23" s="80"/>
      <c r="AV23" s="23"/>
      <c r="AW23" s="23"/>
      <c r="AX23" s="23"/>
      <c r="AY23" s="348"/>
      <c r="AZ23" s="349"/>
      <c r="BA23" s="349"/>
      <c r="BB23" s="350"/>
      <c r="BC23" s="23"/>
      <c r="BD23" s="23"/>
      <c r="BE23" s="23"/>
      <c r="BF23" s="4"/>
      <c r="BM23" s="1">
        <v>11</v>
      </c>
      <c r="BN23" s="1">
        <v>11</v>
      </c>
      <c r="BS23" s="8" t="s">
        <v>56</v>
      </c>
    </row>
    <row r="24" spans="3:71" x14ac:dyDescent="0.2">
      <c r="C24" s="4"/>
      <c r="D24" s="4"/>
      <c r="E24" s="362" t="s">
        <v>1</v>
      </c>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4"/>
      <c r="AW24" s="4"/>
      <c r="AX24" s="4"/>
      <c r="AY24" s="345"/>
      <c r="AZ24" s="346"/>
      <c r="BA24" s="346"/>
      <c r="BB24" s="347"/>
      <c r="BC24" s="4"/>
      <c r="BD24" s="4"/>
      <c r="BE24" s="4"/>
      <c r="BF24" s="4"/>
      <c r="BM24" s="1">
        <v>12</v>
      </c>
      <c r="BN24" s="1">
        <v>12</v>
      </c>
      <c r="BS24" s="8" t="s">
        <v>57</v>
      </c>
    </row>
    <row r="25" spans="3:71" ht="3" customHeight="1" x14ac:dyDescent="0.2">
      <c r="C25" s="4"/>
      <c r="D25" s="4"/>
      <c r="E25" s="13"/>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13"/>
      <c r="AO25" s="13"/>
      <c r="AP25" s="13"/>
      <c r="AQ25" s="13"/>
      <c r="AR25" s="13"/>
      <c r="AS25" s="13"/>
      <c r="AT25" s="13"/>
      <c r="AU25" s="13"/>
      <c r="AV25" s="13"/>
      <c r="AW25" s="4"/>
      <c r="AX25" s="4"/>
      <c r="AY25" s="83"/>
      <c r="AZ25" s="83"/>
      <c r="BA25" s="83"/>
      <c r="BB25" s="83"/>
      <c r="BC25" s="4"/>
      <c r="BD25" s="4"/>
      <c r="BE25" s="4"/>
      <c r="BF25" s="4"/>
      <c r="BM25" s="1">
        <v>13</v>
      </c>
      <c r="BN25" s="1">
        <v>13</v>
      </c>
      <c r="BS25" s="8" t="s">
        <v>58</v>
      </c>
    </row>
    <row r="26" spans="3:71" ht="3" customHeight="1" x14ac:dyDescent="0.2">
      <c r="C26" s="4"/>
      <c r="D26" s="4"/>
      <c r="E26" s="84"/>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6"/>
      <c r="AV26" s="13"/>
      <c r="AW26" s="4"/>
      <c r="AX26" s="4"/>
      <c r="AY26" s="83"/>
      <c r="AZ26" s="83"/>
      <c r="BA26" s="83"/>
      <c r="BB26" s="83"/>
      <c r="BC26" s="4"/>
      <c r="BD26" s="4"/>
      <c r="BE26" s="4"/>
      <c r="BF26" s="4"/>
      <c r="BM26" s="1">
        <v>14</v>
      </c>
      <c r="BN26" s="1">
        <v>14</v>
      </c>
      <c r="BS26" s="8" t="s">
        <v>59</v>
      </c>
    </row>
    <row r="27" spans="3:71" x14ac:dyDescent="0.2">
      <c r="C27" s="4"/>
      <c r="D27" s="4"/>
      <c r="E27" s="331" t="s">
        <v>83</v>
      </c>
      <c r="F27" s="332"/>
      <c r="G27" s="332"/>
      <c r="H27" s="332"/>
      <c r="I27" s="332"/>
      <c r="J27" s="332"/>
      <c r="K27" s="332"/>
      <c r="L27" s="332"/>
      <c r="M27" s="332"/>
      <c r="N27" s="332"/>
      <c r="O27" s="13"/>
      <c r="P27" s="233"/>
      <c r="Q27" s="234"/>
      <c r="R27" s="289" t="s">
        <v>79</v>
      </c>
      <c r="S27" s="290"/>
      <c r="T27" s="290"/>
      <c r="U27" s="290"/>
      <c r="V27" s="290"/>
      <c r="W27" s="290"/>
      <c r="X27" s="290"/>
      <c r="Y27" s="291"/>
      <c r="Z27" s="24"/>
      <c r="AA27" s="233"/>
      <c r="AB27" s="234"/>
      <c r="AC27" s="289" t="s">
        <v>80</v>
      </c>
      <c r="AD27" s="290"/>
      <c r="AE27" s="290"/>
      <c r="AF27" s="290"/>
      <c r="AG27" s="290"/>
      <c r="AH27" s="290"/>
      <c r="AI27" s="291"/>
      <c r="AJ27" s="87"/>
      <c r="AK27" s="233"/>
      <c r="AL27" s="234"/>
      <c r="AM27" s="289" t="s">
        <v>81</v>
      </c>
      <c r="AN27" s="290"/>
      <c r="AO27" s="290"/>
      <c r="AP27" s="290"/>
      <c r="AQ27" s="291"/>
      <c r="AR27" s="87"/>
      <c r="AS27" s="87"/>
      <c r="AT27" s="87"/>
      <c r="AU27" s="88"/>
      <c r="AV27" s="13"/>
      <c r="AW27" s="4"/>
      <c r="AX27" s="4"/>
      <c r="AY27" s="83"/>
      <c r="AZ27" s="83"/>
      <c r="BA27" s="83"/>
      <c r="BB27" s="83"/>
      <c r="BC27" s="4"/>
      <c r="BD27" s="4"/>
      <c r="BE27" s="4"/>
      <c r="BF27" s="4"/>
      <c r="BM27" s="1">
        <v>15</v>
      </c>
      <c r="BN27" s="1">
        <v>15</v>
      </c>
      <c r="BS27" s="8" t="s">
        <v>60</v>
      </c>
    </row>
    <row r="28" spans="3:71" ht="3" customHeight="1" x14ac:dyDescent="0.2">
      <c r="C28" s="4"/>
      <c r="D28" s="4"/>
      <c r="E28" s="89"/>
      <c r="F28" s="13"/>
      <c r="G28" s="13"/>
      <c r="H28" s="13"/>
      <c r="I28" s="13"/>
      <c r="J28" s="13"/>
      <c r="K28" s="13"/>
      <c r="L28" s="13"/>
      <c r="M28" s="13"/>
      <c r="N28" s="13"/>
      <c r="O28" s="13"/>
      <c r="P28" s="13"/>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8"/>
      <c r="AV28" s="13"/>
      <c r="AW28" s="4"/>
      <c r="AX28" s="4"/>
      <c r="AY28" s="83"/>
      <c r="AZ28" s="83"/>
      <c r="BA28" s="83"/>
      <c r="BB28" s="83"/>
      <c r="BC28" s="4"/>
      <c r="BD28" s="4"/>
      <c r="BE28" s="4"/>
      <c r="BF28" s="4"/>
      <c r="BM28" s="1">
        <v>16</v>
      </c>
      <c r="BN28" s="1">
        <v>16</v>
      </c>
      <c r="BS28" s="8" t="s">
        <v>61</v>
      </c>
    </row>
    <row r="29" spans="3:71" x14ac:dyDescent="0.2">
      <c r="C29" s="4"/>
      <c r="D29" s="4"/>
      <c r="E29" s="333" t="s">
        <v>84</v>
      </c>
      <c r="F29" s="334"/>
      <c r="G29" s="334"/>
      <c r="H29" s="334"/>
      <c r="I29" s="334"/>
      <c r="J29" s="334"/>
      <c r="K29" s="334"/>
      <c r="L29" s="13"/>
      <c r="M29" s="13"/>
      <c r="N29" s="13"/>
      <c r="O29" s="13"/>
      <c r="P29" s="4"/>
      <c r="Q29" s="4"/>
      <c r="R29" s="4"/>
      <c r="S29" s="233"/>
      <c r="T29" s="234"/>
      <c r="U29" s="289" t="s">
        <v>82</v>
      </c>
      <c r="V29" s="290"/>
      <c r="W29" s="290"/>
      <c r="X29" s="290"/>
      <c r="Y29" s="290"/>
      <c r="Z29" s="290"/>
      <c r="AA29" s="290"/>
      <c r="AB29" s="290"/>
      <c r="AC29" s="290"/>
      <c r="AD29" s="290"/>
      <c r="AE29" s="290"/>
      <c r="AF29" s="290"/>
      <c r="AG29" s="290"/>
      <c r="AH29" s="290"/>
      <c r="AI29" s="290"/>
      <c r="AJ29" s="290"/>
      <c r="AK29" s="291"/>
      <c r="AL29" s="87"/>
      <c r="AM29" s="90"/>
      <c r="AN29" s="87"/>
      <c r="AO29" s="87"/>
      <c r="AP29" s="87"/>
      <c r="AQ29" s="87"/>
      <c r="AR29" s="87"/>
      <c r="AS29" s="87"/>
      <c r="AT29" s="87"/>
      <c r="AU29" s="88"/>
      <c r="AV29" s="13"/>
      <c r="AW29" s="4"/>
      <c r="AX29" s="4"/>
      <c r="AY29" s="83"/>
      <c r="AZ29" s="83"/>
      <c r="BA29" s="83"/>
      <c r="BB29" s="83"/>
      <c r="BC29" s="4"/>
      <c r="BD29" s="4"/>
      <c r="BE29" s="4"/>
      <c r="BF29" s="4"/>
      <c r="BM29" s="1">
        <v>17</v>
      </c>
      <c r="BN29" s="1">
        <v>17</v>
      </c>
      <c r="BS29" s="8" t="s">
        <v>62</v>
      </c>
    </row>
    <row r="30" spans="3:71" ht="3" customHeight="1" x14ac:dyDescent="0.2">
      <c r="C30" s="4"/>
      <c r="D30" s="4"/>
      <c r="E30" s="91"/>
      <c r="F30" s="92"/>
      <c r="G30" s="93"/>
      <c r="H30" s="93"/>
      <c r="I30" s="93"/>
      <c r="J30" s="93"/>
      <c r="K30" s="93"/>
      <c r="L30" s="93"/>
      <c r="M30" s="93"/>
      <c r="N30" s="93"/>
      <c r="O30" s="93"/>
      <c r="P30" s="93"/>
      <c r="Q30" s="93"/>
      <c r="R30" s="93"/>
      <c r="S30" s="93"/>
      <c r="T30" s="93"/>
      <c r="U30" s="93"/>
      <c r="V30" s="93"/>
      <c r="W30" s="93"/>
      <c r="X30" s="94"/>
      <c r="Y30" s="95"/>
      <c r="Z30" s="95"/>
      <c r="AA30" s="95"/>
      <c r="AB30" s="96"/>
      <c r="AC30" s="95"/>
      <c r="AD30" s="95"/>
      <c r="AE30" s="95"/>
      <c r="AF30" s="95"/>
      <c r="AG30" s="95"/>
      <c r="AH30" s="95"/>
      <c r="AI30" s="95"/>
      <c r="AJ30" s="95"/>
      <c r="AK30" s="95"/>
      <c r="AL30" s="95"/>
      <c r="AM30" s="95"/>
      <c r="AN30" s="95"/>
      <c r="AO30" s="95"/>
      <c r="AP30" s="95"/>
      <c r="AQ30" s="95"/>
      <c r="AR30" s="95"/>
      <c r="AS30" s="95"/>
      <c r="AT30" s="95"/>
      <c r="AU30" s="97"/>
      <c r="AV30" s="13"/>
      <c r="AW30" s="4"/>
      <c r="AX30" s="4"/>
      <c r="AY30" s="83"/>
      <c r="AZ30" s="83"/>
      <c r="BA30" s="83"/>
      <c r="BB30" s="83"/>
      <c r="BC30" s="4"/>
      <c r="BD30" s="4"/>
      <c r="BE30" s="4"/>
      <c r="BF30" s="4"/>
      <c r="BM30" s="1">
        <v>18</v>
      </c>
      <c r="BN30" s="1">
        <v>18</v>
      </c>
      <c r="BS30" s="8" t="s">
        <v>63</v>
      </c>
    </row>
    <row r="31" spans="3:71" ht="9.75" customHeight="1" x14ac:dyDescent="0.2">
      <c r="C31" s="4"/>
      <c r="D31" s="4"/>
      <c r="E31" s="4"/>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4"/>
      <c r="AO31" s="4"/>
      <c r="AP31" s="4"/>
      <c r="AQ31" s="4"/>
      <c r="AR31" s="4"/>
      <c r="AS31" s="4"/>
      <c r="AT31" s="4"/>
      <c r="AU31" s="4"/>
      <c r="AV31" s="4"/>
      <c r="AW31" s="4"/>
      <c r="AX31" s="4"/>
      <c r="AY31" s="4"/>
      <c r="AZ31" s="4"/>
      <c r="BA31" s="4"/>
      <c r="BB31" s="4"/>
      <c r="BC31" s="4"/>
      <c r="BD31" s="4"/>
      <c r="BE31" s="4"/>
      <c r="BF31" s="4"/>
      <c r="BG31" s="4"/>
      <c r="BH31" s="4"/>
      <c r="BI31" s="4"/>
      <c r="BM31" s="1">
        <v>19</v>
      </c>
      <c r="BN31" s="1">
        <v>19</v>
      </c>
      <c r="BS31" s="8" t="s">
        <v>64</v>
      </c>
    </row>
    <row r="32" spans="3:71" x14ac:dyDescent="0.2">
      <c r="C32" s="4"/>
      <c r="D32" s="256" t="s">
        <v>11</v>
      </c>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7" t="s">
        <v>9</v>
      </c>
      <c r="AR32" s="257"/>
      <c r="AS32" s="257"/>
      <c r="AT32" s="257"/>
      <c r="AU32" s="257"/>
      <c r="AV32" s="4"/>
      <c r="AW32" s="4"/>
      <c r="AX32" s="4"/>
      <c r="AY32" s="258" t="s">
        <v>5</v>
      </c>
      <c r="AZ32" s="259"/>
      <c r="BA32" s="259"/>
      <c r="BB32" s="260"/>
      <c r="BC32" s="4"/>
      <c r="BD32" s="4"/>
      <c r="BE32" s="4"/>
      <c r="BF32" s="4"/>
      <c r="BG32" s="4"/>
      <c r="BH32" s="4"/>
      <c r="BI32" s="4"/>
      <c r="BM32" s="1">
        <v>20</v>
      </c>
      <c r="BN32" s="1">
        <v>20</v>
      </c>
      <c r="BS32" s="8" t="s">
        <v>65</v>
      </c>
    </row>
    <row r="33" spans="3:71" ht="3" customHeight="1" x14ac:dyDescent="0.2">
      <c r="C33" s="4"/>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23"/>
      <c r="AR33" s="23"/>
      <c r="AS33" s="23"/>
      <c r="AT33" s="23"/>
      <c r="AU33" s="23"/>
      <c r="AV33" s="4"/>
      <c r="AW33" s="4"/>
      <c r="AX33" s="4"/>
      <c r="AY33" s="239"/>
      <c r="AZ33" s="240"/>
      <c r="BA33" s="240"/>
      <c r="BB33" s="241"/>
      <c r="BC33" s="4"/>
      <c r="BD33" s="4"/>
      <c r="BE33" s="4"/>
      <c r="BF33" s="4"/>
      <c r="BG33" s="4"/>
      <c r="BH33" s="4"/>
      <c r="BI33" s="4"/>
      <c r="BM33" s="1">
        <v>21</v>
      </c>
      <c r="BN33" s="1">
        <v>21</v>
      </c>
      <c r="BS33" s="8" t="s">
        <v>66</v>
      </c>
    </row>
    <row r="34" spans="3:71" ht="13.5" thickBot="1" x14ac:dyDescent="0.25">
      <c r="C34" s="4"/>
      <c r="D34" s="4"/>
      <c r="E34" s="245"/>
      <c r="F34" s="246"/>
      <c r="G34" s="247"/>
      <c r="H34" s="253" t="s">
        <v>12</v>
      </c>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13"/>
      <c r="AJ34" s="13"/>
      <c r="AK34" s="13"/>
      <c r="AL34" s="13"/>
      <c r="AM34" s="13"/>
      <c r="AN34" s="13"/>
      <c r="AO34" s="4"/>
      <c r="AP34" s="4"/>
      <c r="AQ34" s="4"/>
      <c r="AR34" s="4"/>
      <c r="AS34" s="4"/>
      <c r="AT34" s="4"/>
      <c r="AU34" s="4"/>
      <c r="AV34" s="4"/>
      <c r="AW34" s="4"/>
      <c r="AX34" s="4"/>
      <c r="AY34" s="242"/>
      <c r="AZ34" s="243"/>
      <c r="BA34" s="243"/>
      <c r="BB34" s="244"/>
      <c r="BC34" s="4"/>
      <c r="BD34" s="4"/>
      <c r="BE34" s="4"/>
      <c r="BF34" s="4"/>
      <c r="BG34" s="4"/>
      <c r="BH34" s="4"/>
      <c r="BI34" s="4"/>
      <c r="BM34" s="1">
        <v>22</v>
      </c>
      <c r="BN34" s="1">
        <v>22</v>
      </c>
      <c r="BS34" s="8" t="s">
        <v>67</v>
      </c>
    </row>
    <row r="35" spans="3:71" ht="3" customHeight="1" x14ac:dyDescent="0.2">
      <c r="C35" s="4"/>
      <c r="D35" s="4"/>
      <c r="E35" s="12"/>
      <c r="F35" s="12"/>
      <c r="G35" s="12"/>
      <c r="H35" s="1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13"/>
      <c r="AK35" s="13"/>
      <c r="AL35" s="13"/>
      <c r="AM35" s="13"/>
      <c r="AN35" s="13"/>
      <c r="AO35" s="4"/>
      <c r="AP35" s="4"/>
      <c r="AQ35" s="4"/>
      <c r="AR35" s="4"/>
      <c r="AS35" s="4"/>
      <c r="AT35" s="4"/>
      <c r="AU35" s="4"/>
      <c r="AV35" s="4"/>
      <c r="AW35" s="4"/>
      <c r="AX35" s="4"/>
      <c r="AY35" s="48"/>
      <c r="AZ35" s="48"/>
      <c r="BA35" s="48"/>
      <c r="BB35" s="48"/>
      <c r="BC35" s="4"/>
      <c r="BD35" s="4"/>
      <c r="BE35" s="4"/>
      <c r="BF35" s="4"/>
      <c r="BG35" s="4"/>
      <c r="BH35" s="4"/>
      <c r="BI35" s="4"/>
      <c r="BM35" s="1">
        <v>23</v>
      </c>
      <c r="BN35" s="1">
        <v>23</v>
      </c>
      <c r="BS35" s="8" t="s">
        <v>68</v>
      </c>
    </row>
    <row r="36" spans="3:71" x14ac:dyDescent="0.2">
      <c r="C36" s="4"/>
      <c r="D36" s="248" t="s">
        <v>53</v>
      </c>
      <c r="E36" s="249"/>
      <c r="F36" s="249"/>
      <c r="G36" s="249"/>
      <c r="H36" s="249"/>
      <c r="I36" s="249"/>
      <c r="J36" s="250"/>
      <c r="K36" s="251" t="s">
        <v>46</v>
      </c>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3"/>
      <c r="AW36" s="3"/>
      <c r="AX36" s="3"/>
      <c r="AY36" s="252"/>
      <c r="AZ36" s="252"/>
      <c r="BA36" s="252"/>
      <c r="BB36" s="252"/>
      <c r="BC36" s="3"/>
      <c r="BD36" s="4"/>
      <c r="BE36" s="4"/>
      <c r="BF36" s="4"/>
      <c r="BG36" s="4"/>
      <c r="BH36" s="4"/>
      <c r="BI36" s="4"/>
      <c r="BM36" s="1">
        <v>24</v>
      </c>
      <c r="BN36" s="1">
        <v>24</v>
      </c>
      <c r="BS36" s="8" t="s">
        <v>69</v>
      </c>
    </row>
    <row r="37" spans="3:71" ht="3" customHeight="1" x14ac:dyDescent="0.2">
      <c r="C37" s="4"/>
      <c r="D37" s="4"/>
      <c r="E37" s="99"/>
      <c r="F37" s="12"/>
      <c r="G37" s="12"/>
      <c r="H37" s="12"/>
      <c r="I37" s="3"/>
      <c r="J37" s="3"/>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85"/>
      <c r="AK37" s="85"/>
      <c r="AL37" s="85"/>
      <c r="AM37" s="85"/>
      <c r="AN37" s="85"/>
      <c r="AO37" s="85"/>
      <c r="AP37" s="85"/>
      <c r="AQ37" s="85"/>
      <c r="AR37" s="85"/>
      <c r="AS37" s="85"/>
      <c r="AT37" s="85"/>
      <c r="AU37" s="85"/>
      <c r="AV37" s="101"/>
      <c r="AW37" s="3"/>
      <c r="AX37" s="3"/>
      <c r="AY37" s="4"/>
      <c r="AZ37" s="4"/>
      <c r="BA37" s="4"/>
      <c r="BB37" s="4"/>
      <c r="BC37" s="3"/>
      <c r="BD37" s="4"/>
      <c r="BE37" s="4"/>
      <c r="BF37" s="4"/>
      <c r="BG37" s="4"/>
      <c r="BH37" s="4"/>
      <c r="BI37" s="4"/>
      <c r="BM37" s="1">
        <v>25</v>
      </c>
      <c r="BN37" s="1">
        <v>25</v>
      </c>
      <c r="BS37" s="8" t="s">
        <v>70</v>
      </c>
    </row>
    <row r="38" spans="3:71" x14ac:dyDescent="0.2">
      <c r="C38" s="4"/>
      <c r="D38" s="4"/>
      <c r="E38" s="99"/>
      <c r="F38" s="233"/>
      <c r="G38" s="234"/>
      <c r="H38" s="235" t="s">
        <v>110</v>
      </c>
      <c r="I38" s="236"/>
      <c r="J38" s="236"/>
      <c r="K38" s="236"/>
      <c r="L38" s="236"/>
      <c r="M38" s="236"/>
      <c r="N38" s="236"/>
      <c r="O38" s="237"/>
      <c r="P38" s="238"/>
      <c r="Q38" s="238"/>
      <c r="R38" s="238"/>
      <c r="S38" s="238"/>
      <c r="T38" s="238"/>
      <c r="U38" s="238"/>
      <c r="V38" s="238"/>
      <c r="W38" s="238"/>
      <c r="X38" s="238"/>
      <c r="Y38" s="238"/>
      <c r="Z38" s="238"/>
      <c r="AA38" s="13"/>
      <c r="AB38" s="13"/>
      <c r="AC38" s="5"/>
      <c r="AD38" s="5"/>
      <c r="AE38" s="5"/>
      <c r="AF38" s="5"/>
      <c r="AG38" s="5"/>
      <c r="AH38" s="5"/>
      <c r="AI38" s="139" t="s">
        <v>109</v>
      </c>
      <c r="AJ38" s="139"/>
      <c r="AK38" s="139"/>
      <c r="AL38" s="139"/>
      <c r="AM38" s="139"/>
      <c r="AN38" s="139"/>
      <c r="AO38" s="139"/>
      <c r="AP38" s="139"/>
      <c r="AQ38" s="139"/>
      <c r="AR38" s="139"/>
      <c r="AS38" s="139"/>
      <c r="AT38" s="138"/>
      <c r="AU38" s="13"/>
      <c r="AV38" s="14"/>
      <c r="AW38" s="13"/>
      <c r="AX38" s="13"/>
      <c r="AY38" s="13"/>
      <c r="AZ38" s="13"/>
      <c r="BA38" s="13"/>
      <c r="BB38" s="13"/>
      <c r="BC38" s="13"/>
      <c r="BD38" s="4"/>
      <c r="BE38" s="4"/>
      <c r="BF38" s="4"/>
      <c r="BG38" s="4"/>
      <c r="BH38" s="4"/>
      <c r="BI38" s="4"/>
      <c r="BM38" s="1">
        <v>26</v>
      </c>
      <c r="BN38" s="1">
        <v>26</v>
      </c>
      <c r="BS38" s="8" t="s">
        <v>71</v>
      </c>
    </row>
    <row r="39" spans="3:71" ht="3" customHeight="1" x14ac:dyDescent="0.2">
      <c r="C39" s="4"/>
      <c r="D39" s="4"/>
      <c r="E39" s="99"/>
      <c r="F39" s="13"/>
      <c r="G39" s="13"/>
      <c r="H39" s="13"/>
      <c r="I39" s="13"/>
      <c r="J39" s="13"/>
      <c r="K39" s="13"/>
      <c r="L39" s="13"/>
      <c r="M39" s="13"/>
      <c r="N39" s="13"/>
      <c r="O39" s="13"/>
      <c r="P39" s="13"/>
      <c r="Q39" s="13"/>
      <c r="R39" s="13"/>
      <c r="S39" s="5"/>
      <c r="T39" s="5"/>
      <c r="U39" s="5"/>
      <c r="V39" s="255"/>
      <c r="W39" s="255"/>
      <c r="X39" s="3"/>
      <c r="Y39" s="3"/>
      <c r="Z39" s="3"/>
      <c r="AA39" s="13"/>
      <c r="AB39" s="13"/>
      <c r="AC39" s="5"/>
      <c r="AD39" s="5"/>
      <c r="AE39" s="5"/>
      <c r="AF39" s="5"/>
      <c r="AG39" s="5"/>
      <c r="AH39" s="5"/>
      <c r="AI39" s="5"/>
      <c r="AJ39" s="5"/>
      <c r="AK39" s="5"/>
      <c r="AL39" s="5"/>
      <c r="AM39" s="5"/>
      <c r="AN39" s="5"/>
      <c r="AO39" s="5"/>
      <c r="AP39" s="5"/>
      <c r="AQ39" s="13"/>
      <c r="AR39" s="3"/>
      <c r="AS39" s="3"/>
      <c r="AT39" s="3"/>
      <c r="AU39" s="3"/>
      <c r="AV39" s="14"/>
      <c r="AW39" s="4"/>
      <c r="AX39" s="4"/>
      <c r="AY39" s="3"/>
      <c r="AZ39" s="3"/>
      <c r="BA39" s="3"/>
      <c r="BB39" s="3"/>
      <c r="BC39" s="4"/>
      <c r="BD39" s="4"/>
      <c r="BE39" s="4"/>
      <c r="BF39" s="4"/>
      <c r="BG39" s="4"/>
      <c r="BH39" s="4"/>
      <c r="BI39" s="4"/>
      <c r="BM39" s="1">
        <v>27</v>
      </c>
      <c r="BN39" s="1">
        <v>27</v>
      </c>
      <c r="BS39" s="8" t="s">
        <v>72</v>
      </c>
    </row>
    <row r="40" spans="3:71" x14ac:dyDescent="0.2">
      <c r="C40" s="4"/>
      <c r="D40" s="4"/>
      <c r="E40" s="99"/>
      <c r="F40" s="233"/>
      <c r="G40" s="234"/>
      <c r="H40" s="235" t="s">
        <v>26</v>
      </c>
      <c r="I40" s="236"/>
      <c r="J40" s="236"/>
      <c r="K40" s="236"/>
      <c r="L40" s="236"/>
      <c r="M40" s="236"/>
      <c r="N40" s="236"/>
      <c r="O40" s="236"/>
      <c r="P40" s="236"/>
      <c r="Q40" s="237"/>
      <c r="R40" s="238"/>
      <c r="S40" s="238"/>
      <c r="T40" s="238"/>
      <c r="U40" s="238"/>
      <c r="V40" s="238"/>
      <c r="W40" s="238"/>
      <c r="X40" s="238"/>
      <c r="Y40" s="238"/>
      <c r="Z40" s="238"/>
      <c r="AA40" s="238"/>
      <c r="AB40" s="238"/>
      <c r="AC40" s="13"/>
      <c r="AD40" s="13"/>
      <c r="AE40" s="13"/>
      <c r="AF40" s="13"/>
      <c r="AG40" s="13"/>
      <c r="AH40" s="13"/>
      <c r="AI40" s="13"/>
      <c r="AJ40" s="13"/>
      <c r="AK40" s="13"/>
      <c r="AL40" s="13"/>
      <c r="AM40" s="13"/>
      <c r="AN40" s="13"/>
      <c r="AO40" s="13"/>
      <c r="AP40" s="13"/>
      <c r="AQ40" s="13"/>
      <c r="AR40" s="13"/>
      <c r="AS40" s="13"/>
      <c r="AT40" s="13"/>
      <c r="AU40" s="13"/>
      <c r="AV40" s="14"/>
      <c r="AW40" s="4"/>
      <c r="AX40" s="4"/>
      <c r="AY40" s="4"/>
      <c r="AZ40" s="4"/>
      <c r="BA40" s="4"/>
      <c r="BB40" s="4"/>
      <c r="BC40" s="4"/>
      <c r="BD40" s="13"/>
      <c r="BE40" s="4"/>
      <c r="BF40" s="4"/>
      <c r="BG40" s="4"/>
      <c r="BH40" s="4"/>
      <c r="BI40" s="4"/>
      <c r="BM40" s="1">
        <v>28</v>
      </c>
      <c r="BN40" s="1">
        <v>28</v>
      </c>
      <c r="BS40" s="8" t="s">
        <v>73</v>
      </c>
    </row>
    <row r="41" spans="3:71" x14ac:dyDescent="0.2">
      <c r="C41" s="4"/>
      <c r="D41" s="4"/>
      <c r="E41" s="99"/>
      <c r="F41" s="4"/>
      <c r="G41" s="4"/>
      <c r="H41" s="4"/>
      <c r="I41" s="4"/>
      <c r="J41" s="4"/>
      <c r="K41" s="4"/>
      <c r="L41" s="4"/>
      <c r="M41" s="4"/>
      <c r="N41" s="4"/>
      <c r="O41" s="4"/>
      <c r="P41" s="4"/>
      <c r="Q41" s="4"/>
      <c r="R41" s="4"/>
      <c r="S41" s="4"/>
      <c r="T41" s="4"/>
      <c r="U41" s="4"/>
      <c r="V41" s="4"/>
      <c r="W41" s="4"/>
      <c r="X41" s="4"/>
      <c r="Y41" s="4"/>
      <c r="Z41" s="4"/>
      <c r="AA41" s="4"/>
      <c r="AB41" s="4"/>
      <c r="AC41" s="13"/>
      <c r="AD41" s="13"/>
      <c r="AE41" s="13"/>
      <c r="AF41" s="13"/>
      <c r="AG41" s="13"/>
      <c r="AH41" s="13"/>
      <c r="AI41" s="13"/>
      <c r="AJ41" s="13"/>
      <c r="AK41" s="13"/>
      <c r="AL41" s="13"/>
      <c r="AM41" s="13"/>
      <c r="AN41" s="13"/>
      <c r="AO41" s="13"/>
      <c r="AP41" s="13"/>
      <c r="AQ41" s="13"/>
      <c r="AR41" s="13"/>
      <c r="AS41" s="13"/>
      <c r="AT41" s="13"/>
      <c r="AU41" s="13"/>
      <c r="AV41" s="14"/>
      <c r="AW41" s="4"/>
      <c r="AX41" s="4"/>
      <c r="AY41" s="4"/>
      <c r="AZ41" s="4"/>
      <c r="BA41" s="4"/>
      <c r="BB41" s="4"/>
      <c r="BC41" s="4"/>
      <c r="BD41" s="4"/>
      <c r="BE41" s="4"/>
      <c r="BF41" s="4"/>
      <c r="BG41" s="4"/>
      <c r="BH41" s="4"/>
      <c r="BI41" s="4"/>
      <c r="BM41" s="1">
        <v>29</v>
      </c>
      <c r="BN41" s="1">
        <v>29</v>
      </c>
    </row>
    <row r="42" spans="3:71" x14ac:dyDescent="0.2">
      <c r="C42" s="4"/>
      <c r="D42" s="4"/>
      <c r="E42" s="99"/>
      <c r="F42" s="233"/>
      <c r="G42" s="234"/>
      <c r="H42" s="235" t="s">
        <v>2</v>
      </c>
      <c r="I42" s="236"/>
      <c r="J42" s="236"/>
      <c r="K42" s="236"/>
      <c r="L42" s="236"/>
      <c r="M42" s="236"/>
      <c r="N42" s="236"/>
      <c r="O42" s="236"/>
      <c r="P42" s="236"/>
      <c r="Q42" s="236"/>
      <c r="R42" s="236"/>
      <c r="S42" s="236"/>
      <c r="T42" s="236"/>
      <c r="U42" s="236"/>
      <c r="V42" s="236"/>
      <c r="W42" s="236"/>
      <c r="X42" s="236"/>
      <c r="Y42" s="236"/>
      <c r="Z42" s="236"/>
      <c r="AA42" s="236"/>
      <c r="AB42" s="237"/>
      <c r="AC42" s="238"/>
      <c r="AD42" s="238"/>
      <c r="AE42" s="238"/>
      <c r="AF42" s="238"/>
      <c r="AG42" s="238"/>
      <c r="AH42" s="238"/>
      <c r="AI42" s="238"/>
      <c r="AJ42" s="238"/>
      <c r="AK42" s="238"/>
      <c r="AL42" s="238"/>
      <c r="AM42" s="238"/>
      <c r="AN42" s="13"/>
      <c r="AO42" s="13"/>
      <c r="AP42" s="13"/>
      <c r="AQ42" s="13"/>
      <c r="AR42" s="13"/>
      <c r="AS42" s="13"/>
      <c r="AT42" s="13"/>
      <c r="AU42" s="13"/>
      <c r="AV42" s="14"/>
      <c r="AW42" s="4"/>
      <c r="AX42" s="4"/>
      <c r="AY42" s="4"/>
      <c r="AZ42" s="4"/>
      <c r="BA42" s="4"/>
      <c r="BB42" s="4"/>
      <c r="BC42" s="4"/>
      <c r="BD42" s="4"/>
      <c r="BE42" s="4"/>
      <c r="BF42" s="4"/>
      <c r="BG42" s="4"/>
      <c r="BH42" s="4"/>
      <c r="BI42" s="4"/>
      <c r="BM42" s="1">
        <v>30</v>
      </c>
      <c r="BN42" s="1">
        <v>30</v>
      </c>
    </row>
    <row r="43" spans="3:71" ht="3" customHeight="1" x14ac:dyDescent="0.2">
      <c r="C43" s="4"/>
      <c r="D43" s="4"/>
      <c r="E43" s="99"/>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4"/>
      <c r="AW43" s="4"/>
      <c r="AX43" s="4"/>
      <c r="AY43" s="4"/>
      <c r="AZ43" s="4"/>
      <c r="BA43" s="4"/>
      <c r="BB43" s="4"/>
      <c r="BC43" s="4"/>
      <c r="BD43" s="4"/>
      <c r="BE43" s="4"/>
      <c r="BF43" s="4"/>
      <c r="BG43" s="4"/>
      <c r="BH43" s="4"/>
      <c r="BI43" s="4"/>
      <c r="BM43" s="1">
        <v>31</v>
      </c>
      <c r="BN43" s="1">
        <v>31</v>
      </c>
    </row>
    <row r="44" spans="3:71" x14ac:dyDescent="0.2">
      <c r="C44" s="4"/>
      <c r="D44" s="4"/>
      <c r="E44" s="99"/>
      <c r="F44" s="233"/>
      <c r="G44" s="234"/>
      <c r="H44" s="235" t="s">
        <v>15</v>
      </c>
      <c r="I44" s="236"/>
      <c r="J44" s="236"/>
      <c r="K44" s="236"/>
      <c r="L44" s="236"/>
      <c r="M44" s="236"/>
      <c r="N44" s="236"/>
      <c r="O44" s="236"/>
      <c r="P44" s="236"/>
      <c r="Q44" s="236"/>
      <c r="R44" s="236"/>
      <c r="S44" s="236"/>
      <c r="T44" s="236"/>
      <c r="U44" s="236"/>
      <c r="V44" s="236"/>
      <c r="W44" s="236"/>
      <c r="X44" s="236"/>
      <c r="Y44" s="236"/>
      <c r="Z44" s="237" t="s">
        <v>107</v>
      </c>
      <c r="AA44" s="238"/>
      <c r="AB44" s="238"/>
      <c r="AC44" s="238"/>
      <c r="AD44" s="238"/>
      <c r="AE44" s="238"/>
      <c r="AF44" s="238"/>
      <c r="AG44" s="238"/>
      <c r="AH44" s="238"/>
      <c r="AI44" s="238"/>
      <c r="AJ44" s="238"/>
      <c r="AK44" s="238"/>
      <c r="AL44" s="13"/>
      <c r="AM44" s="13"/>
      <c r="AN44" s="13"/>
      <c r="AO44" s="13"/>
      <c r="AP44" s="13"/>
      <c r="AQ44" s="13"/>
      <c r="AR44" s="13"/>
      <c r="AS44" s="13"/>
      <c r="AT44" s="13"/>
      <c r="AU44" s="13"/>
      <c r="AV44" s="14"/>
      <c r="AW44" s="4"/>
      <c r="AX44" s="4"/>
      <c r="AY44" s="4"/>
      <c r="AZ44" s="4"/>
      <c r="BA44" s="4"/>
      <c r="BB44" s="18"/>
      <c r="BC44" s="18"/>
      <c r="BD44" s="3"/>
      <c r="BE44" s="4"/>
      <c r="BF44" s="4"/>
      <c r="BG44" s="4"/>
      <c r="BH44" s="4"/>
      <c r="BI44" s="4"/>
      <c r="BM44" s="1">
        <v>32</v>
      </c>
      <c r="BN44" s="1">
        <v>32</v>
      </c>
    </row>
    <row r="45" spans="3:71" ht="3" customHeight="1" x14ac:dyDescent="0.2">
      <c r="C45" s="4"/>
      <c r="D45" s="4"/>
      <c r="E45" s="99"/>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13"/>
      <c r="AO45" s="13"/>
      <c r="AP45" s="13"/>
      <c r="AQ45" s="13"/>
      <c r="AR45" s="13"/>
      <c r="AS45" s="13"/>
      <c r="AT45" s="13"/>
      <c r="AU45" s="13"/>
      <c r="AV45" s="14"/>
      <c r="AW45" s="4"/>
      <c r="AX45" s="4"/>
      <c r="AY45" s="4"/>
      <c r="AZ45" s="4"/>
      <c r="BA45" s="4"/>
      <c r="BB45" s="4"/>
      <c r="BC45" s="4"/>
      <c r="BD45" s="4"/>
      <c r="BE45" s="4"/>
      <c r="BF45" s="4"/>
      <c r="BG45" s="4"/>
      <c r="BH45" s="4"/>
      <c r="BI45" s="4"/>
      <c r="BM45" s="1">
        <v>33</v>
      </c>
      <c r="BN45" s="1">
        <v>33</v>
      </c>
    </row>
    <row r="46" spans="3:71" x14ac:dyDescent="0.2">
      <c r="C46" s="4"/>
      <c r="D46" s="4"/>
      <c r="E46" s="99"/>
      <c r="F46" s="233"/>
      <c r="G46" s="234"/>
      <c r="H46" s="295" t="s">
        <v>78</v>
      </c>
      <c r="I46" s="296"/>
      <c r="J46" s="296"/>
      <c r="K46" s="296"/>
      <c r="L46" s="296"/>
      <c r="M46" s="296"/>
      <c r="N46" s="296"/>
      <c r="O46" s="296"/>
      <c r="P46" s="296"/>
      <c r="Q46" s="237"/>
      <c r="R46" s="238"/>
      <c r="S46" s="238"/>
      <c r="T46" s="238"/>
      <c r="U46" s="238"/>
      <c r="V46" s="238"/>
      <c r="W46" s="238"/>
      <c r="X46" s="238"/>
      <c r="Y46" s="238"/>
      <c r="Z46" s="238"/>
      <c r="AA46" s="238"/>
      <c r="AB46" s="238"/>
      <c r="AC46" s="4"/>
      <c r="AD46" s="4"/>
      <c r="AE46" s="4"/>
      <c r="AF46" s="292" t="s">
        <v>111</v>
      </c>
      <c r="AG46" s="292"/>
      <c r="AH46" s="292"/>
      <c r="AI46" s="292"/>
      <c r="AJ46" s="292"/>
      <c r="AK46" s="292"/>
      <c r="AL46" s="292"/>
      <c r="AM46" s="292"/>
      <c r="AN46" s="292"/>
      <c r="AO46" s="292"/>
      <c r="AP46" s="292"/>
      <c r="AQ46" s="292"/>
      <c r="AR46" s="292"/>
      <c r="AS46" s="292"/>
      <c r="AT46" s="292"/>
      <c r="AU46" s="292"/>
      <c r="AV46" s="14"/>
      <c r="AW46" s="4"/>
      <c r="AX46" s="4"/>
      <c r="AY46" s="4"/>
      <c r="AZ46" s="4"/>
      <c r="BA46" s="4"/>
      <c r="BB46" s="4"/>
      <c r="BC46" s="4"/>
      <c r="BD46" s="4"/>
      <c r="BE46" s="4"/>
      <c r="BF46" s="4"/>
      <c r="BM46" s="1">
        <v>34</v>
      </c>
      <c r="BN46" s="1">
        <v>34</v>
      </c>
    </row>
    <row r="47" spans="3:71" ht="3" customHeight="1" x14ac:dyDescent="0.2">
      <c r="C47" s="4"/>
      <c r="D47" s="4"/>
      <c r="E47" s="99"/>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4"/>
      <c r="AW47" s="4"/>
      <c r="AX47" s="4"/>
      <c r="AY47" s="4"/>
      <c r="AZ47" s="4"/>
      <c r="BA47" s="4"/>
      <c r="BB47" s="4"/>
      <c r="BC47" s="4"/>
      <c r="BD47" s="4"/>
      <c r="BE47" s="4"/>
      <c r="BF47" s="4"/>
      <c r="BM47" s="1">
        <v>35</v>
      </c>
      <c r="BN47" s="1">
        <v>35</v>
      </c>
    </row>
    <row r="48" spans="3:71" x14ac:dyDescent="0.2">
      <c r="C48" s="4"/>
      <c r="D48" s="4"/>
      <c r="E48" s="99"/>
      <c r="F48" s="233"/>
      <c r="G48" s="234"/>
      <c r="H48" s="295" t="s">
        <v>14</v>
      </c>
      <c r="I48" s="296"/>
      <c r="J48" s="296"/>
      <c r="K48" s="296"/>
      <c r="L48" s="296"/>
      <c r="M48" s="296"/>
      <c r="N48" s="296"/>
      <c r="O48" s="296"/>
      <c r="P48" s="296"/>
      <c r="Q48" s="296"/>
      <c r="R48" s="237"/>
      <c r="S48" s="238"/>
      <c r="T48" s="238"/>
      <c r="U48" s="238"/>
      <c r="V48" s="238"/>
      <c r="W48" s="238"/>
      <c r="X48" s="238"/>
      <c r="Y48" s="238"/>
      <c r="Z48" s="238"/>
      <c r="AA48" s="238"/>
      <c r="AB48" s="238"/>
      <c r="AC48" s="238"/>
      <c r="AD48" s="13"/>
      <c r="AE48" s="13"/>
      <c r="AF48" s="292" t="s">
        <v>111</v>
      </c>
      <c r="AG48" s="292"/>
      <c r="AH48" s="292"/>
      <c r="AI48" s="292"/>
      <c r="AJ48" s="292"/>
      <c r="AK48" s="292"/>
      <c r="AL48" s="292"/>
      <c r="AM48" s="292"/>
      <c r="AN48" s="292"/>
      <c r="AO48" s="292"/>
      <c r="AP48" s="292"/>
      <c r="AQ48" s="292"/>
      <c r="AR48" s="292"/>
      <c r="AS48" s="292"/>
      <c r="AT48" s="292"/>
      <c r="AU48" s="292"/>
      <c r="AV48" s="19"/>
      <c r="AW48" s="4"/>
      <c r="AX48" s="4"/>
      <c r="AY48" s="4"/>
      <c r="AZ48" s="4"/>
      <c r="BA48" s="4"/>
      <c r="BB48" s="4"/>
      <c r="BC48" s="4"/>
      <c r="BD48" s="4"/>
      <c r="BE48" s="4"/>
      <c r="BF48" s="4"/>
      <c r="BM48" s="1">
        <v>36</v>
      </c>
      <c r="BN48" s="1">
        <v>36</v>
      </c>
    </row>
    <row r="49" spans="3:66" x14ac:dyDescent="0.2">
      <c r="C49" s="4"/>
      <c r="D49" s="4"/>
      <c r="E49" s="99"/>
      <c r="F49" s="13"/>
      <c r="G49" s="13"/>
      <c r="H49" s="13"/>
      <c r="I49" s="13"/>
      <c r="J49" s="13"/>
      <c r="K49" s="13"/>
      <c r="L49" s="13"/>
      <c r="M49" s="13"/>
      <c r="N49" s="13"/>
      <c r="O49" s="13"/>
      <c r="P49" s="13"/>
      <c r="Q49" s="13"/>
      <c r="R49" s="13"/>
      <c r="S49" s="13"/>
      <c r="T49" s="13"/>
      <c r="U49" s="13"/>
      <c r="V49" s="255"/>
      <c r="W49" s="255"/>
      <c r="X49" s="3"/>
      <c r="Y49" s="3"/>
      <c r="Z49" s="13"/>
      <c r="AA49" s="13"/>
      <c r="AB49" s="13"/>
      <c r="AC49" s="13"/>
      <c r="AD49" s="13"/>
      <c r="AE49" s="13"/>
      <c r="AF49" s="13"/>
      <c r="AG49" s="13"/>
      <c r="AH49" s="13"/>
      <c r="AI49" s="13"/>
      <c r="AJ49" s="13"/>
      <c r="AK49" s="13"/>
      <c r="AL49" s="13"/>
      <c r="AM49" s="13"/>
      <c r="AN49" s="13"/>
      <c r="AO49" s="13"/>
      <c r="AP49" s="13"/>
      <c r="AQ49" s="13"/>
      <c r="AR49" s="13"/>
      <c r="AS49" s="13"/>
      <c r="AT49" s="13"/>
      <c r="AU49" s="13"/>
      <c r="AV49" s="14"/>
      <c r="AW49" s="4"/>
      <c r="AX49" s="4"/>
      <c r="AY49" s="4"/>
      <c r="AZ49" s="4"/>
      <c r="BA49" s="4"/>
      <c r="BB49" s="4"/>
      <c r="BC49" s="4"/>
      <c r="BD49" s="4"/>
      <c r="BE49" s="4"/>
      <c r="BF49" s="4"/>
      <c r="BM49" s="1">
        <v>37</v>
      </c>
      <c r="BN49" s="1">
        <v>37</v>
      </c>
    </row>
    <row r="50" spans="3:66" x14ac:dyDescent="0.2">
      <c r="C50" s="4"/>
      <c r="D50" s="4"/>
      <c r="E50" s="99"/>
      <c r="F50" s="233"/>
      <c r="G50" s="234"/>
      <c r="H50" s="235" t="s">
        <v>3</v>
      </c>
      <c r="I50" s="236"/>
      <c r="J50" s="236"/>
      <c r="K50" s="236"/>
      <c r="L50" s="236"/>
      <c r="M50" s="236"/>
      <c r="N50" s="237" t="s">
        <v>107</v>
      </c>
      <c r="O50" s="238"/>
      <c r="P50" s="238"/>
      <c r="Q50" s="238"/>
      <c r="R50" s="238"/>
      <c r="S50" s="238"/>
      <c r="T50" s="238"/>
      <c r="U50" s="238"/>
      <c r="V50" s="238"/>
      <c r="W50" s="238"/>
      <c r="X50" s="238"/>
      <c r="Y50" s="238"/>
      <c r="Z50" s="13"/>
      <c r="AA50" s="13"/>
      <c r="AB50" s="13"/>
      <c r="AC50" s="13"/>
      <c r="AD50" s="13"/>
      <c r="AE50" s="13"/>
      <c r="AF50" s="13"/>
      <c r="AG50" s="13"/>
      <c r="AH50" s="13"/>
      <c r="AI50" s="13"/>
      <c r="AJ50" s="13"/>
      <c r="AK50" s="13"/>
      <c r="AL50" s="13"/>
      <c r="AM50" s="13"/>
      <c r="AN50" s="13"/>
      <c r="AO50" s="13"/>
      <c r="AP50" s="13"/>
      <c r="AQ50" s="13"/>
      <c r="AR50" s="13"/>
      <c r="AS50" s="13"/>
      <c r="AT50" s="13"/>
      <c r="AU50" s="13"/>
      <c r="AV50" s="14"/>
      <c r="AW50" s="4"/>
      <c r="AX50" s="4"/>
      <c r="AY50" s="4"/>
      <c r="AZ50" s="4"/>
      <c r="BA50" s="4"/>
      <c r="BB50" s="4"/>
      <c r="BC50" s="4"/>
      <c r="BD50" s="4"/>
      <c r="BE50" s="4"/>
      <c r="BF50" s="4"/>
      <c r="BM50" s="1">
        <v>38</v>
      </c>
      <c r="BN50" s="1">
        <v>38</v>
      </c>
    </row>
    <row r="51" spans="3:66" ht="3" customHeight="1" x14ac:dyDescent="0.2">
      <c r="C51" s="4"/>
      <c r="D51" s="4"/>
      <c r="E51" s="102"/>
      <c r="F51" s="103"/>
      <c r="G51" s="103"/>
      <c r="H51" s="103"/>
      <c r="I51" s="104"/>
      <c r="J51" s="104"/>
      <c r="K51" s="104"/>
      <c r="L51" s="104"/>
      <c r="M51" s="104"/>
      <c r="N51" s="104"/>
      <c r="O51" s="104"/>
      <c r="P51" s="104"/>
      <c r="Q51" s="104"/>
      <c r="R51" s="104"/>
      <c r="S51" s="104"/>
      <c r="T51" s="104"/>
      <c r="U51" s="104"/>
      <c r="V51" s="104"/>
      <c r="W51" s="104"/>
      <c r="X51" s="104"/>
      <c r="Y51" s="104"/>
      <c r="Z51" s="20"/>
      <c r="AA51" s="20"/>
      <c r="AB51" s="20"/>
      <c r="AC51" s="20"/>
      <c r="AD51" s="20"/>
      <c r="AE51" s="20"/>
      <c r="AF51" s="20"/>
      <c r="AG51" s="20"/>
      <c r="AH51" s="20"/>
      <c r="AI51" s="20"/>
      <c r="AJ51" s="20"/>
      <c r="AK51" s="20"/>
      <c r="AL51" s="20"/>
      <c r="AM51" s="20"/>
      <c r="AN51" s="20"/>
      <c r="AO51" s="20"/>
      <c r="AP51" s="20"/>
      <c r="AQ51" s="20"/>
      <c r="AR51" s="20"/>
      <c r="AS51" s="20"/>
      <c r="AT51" s="20"/>
      <c r="AU51" s="20"/>
      <c r="AV51" s="21"/>
      <c r="AW51" s="4"/>
      <c r="AX51" s="4"/>
      <c r="AY51" s="4"/>
      <c r="AZ51" s="4"/>
      <c r="BA51" s="4"/>
      <c r="BB51" s="4"/>
      <c r="BC51" s="4"/>
      <c r="BD51" s="4"/>
      <c r="BE51" s="4"/>
      <c r="BF51" s="4"/>
      <c r="BM51" s="1">
        <v>39</v>
      </c>
      <c r="BN51" s="1">
        <v>39</v>
      </c>
    </row>
    <row r="52" spans="3:66" x14ac:dyDescent="0.2">
      <c r="C52" s="4"/>
      <c r="D52" s="4"/>
      <c r="E52" s="12"/>
      <c r="F52" s="12"/>
      <c r="G52" s="47"/>
      <c r="H52" s="12"/>
      <c r="I52" s="3"/>
      <c r="J52" s="3"/>
      <c r="K52" s="3"/>
      <c r="L52" s="3"/>
      <c r="M52" s="3"/>
      <c r="N52" s="3"/>
      <c r="O52" s="3"/>
      <c r="P52" s="3"/>
      <c r="Q52" s="3"/>
      <c r="R52" s="3"/>
      <c r="S52" s="3"/>
      <c r="T52" s="3"/>
      <c r="U52" s="3"/>
      <c r="V52" s="3"/>
      <c r="W52" s="3"/>
      <c r="X52" s="3"/>
      <c r="Y52" s="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4"/>
      <c r="AX52" s="4"/>
      <c r="AY52" s="4"/>
      <c r="AZ52" s="4"/>
      <c r="BA52" s="4"/>
      <c r="BB52" s="4"/>
      <c r="BC52" s="4"/>
      <c r="BD52" s="4"/>
      <c r="BE52" s="4"/>
      <c r="BF52" s="4"/>
      <c r="BM52" s="1">
        <v>40</v>
      </c>
      <c r="BN52" s="1">
        <v>40</v>
      </c>
    </row>
    <row r="53" spans="3:66" x14ac:dyDescent="0.2">
      <c r="C53" s="4"/>
      <c r="D53" s="335" t="s">
        <v>52</v>
      </c>
      <c r="E53" s="336"/>
      <c r="F53" s="336"/>
      <c r="G53" s="336"/>
      <c r="H53" s="336"/>
      <c r="I53" s="336"/>
      <c r="J53" s="337"/>
      <c r="K53" s="251" t="s">
        <v>46</v>
      </c>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3"/>
      <c r="AW53" s="3"/>
      <c r="AX53" s="3"/>
      <c r="AY53" s="48"/>
      <c r="AZ53" s="48"/>
      <c r="BA53" s="48"/>
      <c r="BB53" s="48"/>
      <c r="BC53" s="3"/>
      <c r="BD53" s="4"/>
      <c r="BE53" s="4"/>
      <c r="BF53" s="4"/>
    </row>
    <row r="54" spans="3:66" ht="3" customHeight="1" x14ac:dyDescent="0.2">
      <c r="C54" s="4"/>
      <c r="D54" s="4"/>
      <c r="E54" s="99"/>
      <c r="F54" s="12"/>
      <c r="G54" s="12"/>
      <c r="H54" s="12"/>
      <c r="I54" s="3"/>
      <c r="J54" s="3"/>
      <c r="K54" s="100"/>
      <c r="L54" s="100"/>
      <c r="M54" s="100"/>
      <c r="N54" s="100"/>
      <c r="O54" s="100"/>
      <c r="P54" s="100"/>
      <c r="Q54" s="100"/>
      <c r="R54" s="105"/>
      <c r="S54" s="100"/>
      <c r="T54" s="100"/>
      <c r="U54" s="100"/>
      <c r="V54" s="100"/>
      <c r="W54" s="100"/>
      <c r="X54" s="100"/>
      <c r="Y54" s="100"/>
      <c r="Z54" s="100"/>
      <c r="AA54" s="85"/>
      <c r="AB54" s="85"/>
      <c r="AC54" s="85"/>
      <c r="AD54" s="85"/>
      <c r="AE54" s="85"/>
      <c r="AF54" s="85"/>
      <c r="AG54" s="85"/>
      <c r="AH54" s="85"/>
      <c r="AI54" s="351" t="s">
        <v>108</v>
      </c>
      <c r="AJ54" s="351"/>
      <c r="AK54" s="351"/>
      <c r="AL54" s="351"/>
      <c r="AM54" s="351"/>
      <c r="AN54" s="351"/>
      <c r="AO54" s="351"/>
      <c r="AP54" s="351"/>
      <c r="AQ54" s="351"/>
      <c r="AR54" s="351"/>
      <c r="AS54" s="351"/>
      <c r="AT54" s="351"/>
      <c r="AU54" s="351"/>
      <c r="AV54" s="86"/>
      <c r="AW54" s="13"/>
      <c r="AX54" s="13"/>
      <c r="AY54" s="13"/>
      <c r="AZ54" s="13"/>
      <c r="BA54" s="13"/>
      <c r="BB54" s="13"/>
      <c r="BC54" s="13"/>
      <c r="BD54" s="13"/>
      <c r="BE54" s="13"/>
      <c r="BF54" s="4"/>
    </row>
    <row r="55" spans="3:66" x14ac:dyDescent="0.2">
      <c r="C55" s="4"/>
      <c r="D55" s="4"/>
      <c r="E55" s="99"/>
      <c r="F55" s="233"/>
      <c r="G55" s="234"/>
      <c r="H55" s="235" t="s">
        <v>110</v>
      </c>
      <c r="I55" s="236"/>
      <c r="J55" s="236"/>
      <c r="K55" s="236"/>
      <c r="L55" s="236"/>
      <c r="M55" s="236"/>
      <c r="N55" s="236"/>
      <c r="O55" s="237"/>
      <c r="P55" s="238"/>
      <c r="Q55" s="238"/>
      <c r="R55" s="238"/>
      <c r="S55" s="238"/>
      <c r="T55" s="238"/>
      <c r="U55" s="238"/>
      <c r="V55" s="238"/>
      <c r="W55" s="238"/>
      <c r="X55" s="238"/>
      <c r="Y55" s="238"/>
      <c r="Z55" s="238"/>
      <c r="AA55" s="13"/>
      <c r="AB55" s="13"/>
      <c r="AC55" s="5"/>
      <c r="AD55" s="5"/>
      <c r="AE55" s="5"/>
      <c r="AF55" s="5"/>
      <c r="AG55" s="5"/>
      <c r="AH55" s="5"/>
      <c r="AI55" s="236"/>
      <c r="AJ55" s="236"/>
      <c r="AK55" s="236"/>
      <c r="AL55" s="236"/>
      <c r="AM55" s="236"/>
      <c r="AN55" s="236"/>
      <c r="AO55" s="236"/>
      <c r="AP55" s="236"/>
      <c r="AQ55" s="236"/>
      <c r="AR55" s="236"/>
      <c r="AS55" s="236"/>
      <c r="AT55" s="236"/>
      <c r="AU55" s="236"/>
      <c r="AV55" s="14"/>
      <c r="AW55" s="13"/>
      <c r="AX55" s="13"/>
      <c r="AY55" s="13"/>
      <c r="AZ55" s="13"/>
      <c r="BA55" s="13"/>
      <c r="BB55" s="13"/>
      <c r="BC55" s="13"/>
      <c r="BD55" s="4"/>
      <c r="BE55" s="13"/>
      <c r="BF55" s="4"/>
    </row>
    <row r="56" spans="3:66" ht="3" customHeight="1" x14ac:dyDescent="0.2">
      <c r="C56" s="4"/>
      <c r="D56" s="4"/>
      <c r="E56" s="99"/>
      <c r="F56" s="13"/>
      <c r="G56" s="13"/>
      <c r="H56" s="13"/>
      <c r="I56" s="13"/>
      <c r="J56" s="13"/>
      <c r="K56" s="13"/>
      <c r="L56" s="13"/>
      <c r="M56" s="13"/>
      <c r="N56" s="13"/>
      <c r="O56" s="13"/>
      <c r="P56" s="13"/>
      <c r="Q56" s="13"/>
      <c r="R56" s="13"/>
      <c r="S56" s="5"/>
      <c r="T56" s="5"/>
      <c r="U56" s="5"/>
      <c r="V56" s="255"/>
      <c r="W56" s="255"/>
      <c r="X56" s="3"/>
      <c r="Y56" s="3"/>
      <c r="Z56" s="3"/>
      <c r="AA56" s="13"/>
      <c r="AB56" s="13"/>
      <c r="AC56" s="5"/>
      <c r="AD56" s="5"/>
      <c r="AE56" s="5"/>
      <c r="AF56" s="5"/>
      <c r="AG56" s="5"/>
      <c r="AH56" s="5"/>
      <c r="AI56" s="5"/>
      <c r="AJ56" s="5"/>
      <c r="AK56" s="5"/>
      <c r="AL56" s="5"/>
      <c r="AM56" s="5"/>
      <c r="AN56" s="5"/>
      <c r="AO56" s="5"/>
      <c r="AP56" s="5"/>
      <c r="AQ56" s="13"/>
      <c r="AR56" s="3"/>
      <c r="AS56" s="3"/>
      <c r="AT56" s="3"/>
      <c r="AU56" s="3"/>
      <c r="AV56" s="14"/>
      <c r="AW56" s="4"/>
      <c r="AX56" s="4"/>
      <c r="AY56" s="3"/>
      <c r="AZ56" s="3"/>
      <c r="BA56" s="3"/>
      <c r="BB56" s="3"/>
      <c r="BC56" s="4"/>
      <c r="BD56" s="4"/>
      <c r="BE56" s="13"/>
      <c r="BF56" s="4"/>
    </row>
    <row r="57" spans="3:66" x14ac:dyDescent="0.2">
      <c r="C57" s="4"/>
      <c r="D57" s="4"/>
      <c r="E57" s="99"/>
      <c r="F57" s="233"/>
      <c r="G57" s="234"/>
      <c r="H57" s="235" t="s">
        <v>26</v>
      </c>
      <c r="I57" s="236"/>
      <c r="J57" s="236"/>
      <c r="K57" s="236"/>
      <c r="L57" s="236"/>
      <c r="M57" s="236"/>
      <c r="N57" s="236"/>
      <c r="O57" s="236"/>
      <c r="P57" s="236"/>
      <c r="Q57" s="237"/>
      <c r="R57" s="238"/>
      <c r="S57" s="238"/>
      <c r="T57" s="238"/>
      <c r="U57" s="238"/>
      <c r="V57" s="238"/>
      <c r="W57" s="238"/>
      <c r="X57" s="238"/>
      <c r="Y57" s="238"/>
      <c r="Z57" s="238"/>
      <c r="AA57" s="238"/>
      <c r="AB57" s="238"/>
      <c r="AC57" s="13"/>
      <c r="AD57" s="13"/>
      <c r="AE57" s="13"/>
      <c r="AF57" s="13"/>
      <c r="AG57" s="13"/>
      <c r="AH57" s="13"/>
      <c r="AI57" s="13"/>
      <c r="AJ57" s="13"/>
      <c r="AK57" s="13"/>
      <c r="AL57" s="13"/>
      <c r="AM57" s="13"/>
      <c r="AN57" s="13"/>
      <c r="AO57" s="13"/>
      <c r="AP57" s="13"/>
      <c r="AQ57" s="13"/>
      <c r="AR57" s="13"/>
      <c r="AS57" s="13"/>
      <c r="AT57" s="13"/>
      <c r="AU57" s="13"/>
      <c r="AV57" s="14"/>
      <c r="AW57" s="4"/>
      <c r="AX57" s="4"/>
      <c r="AY57" s="4"/>
      <c r="AZ57" s="4"/>
      <c r="BA57" s="4"/>
      <c r="BB57" s="4"/>
      <c r="BC57" s="4"/>
      <c r="BD57" s="13"/>
      <c r="BE57" s="4"/>
      <c r="BF57" s="4"/>
    </row>
    <row r="58" spans="3:66" x14ac:dyDescent="0.2">
      <c r="C58" s="4"/>
      <c r="D58" s="4"/>
      <c r="E58" s="99"/>
      <c r="F58" s="4"/>
      <c r="G58" s="4"/>
      <c r="H58" s="4"/>
      <c r="I58" s="4"/>
      <c r="J58" s="4"/>
      <c r="K58" s="4"/>
      <c r="L58" s="4"/>
      <c r="M58" s="4"/>
      <c r="N58" s="4"/>
      <c r="O58" s="4"/>
      <c r="P58" s="4"/>
      <c r="Q58" s="4"/>
      <c r="R58" s="4"/>
      <c r="S58" s="4"/>
      <c r="T58" s="4"/>
      <c r="U58" s="4"/>
      <c r="V58" s="4"/>
      <c r="W58" s="4"/>
      <c r="X58" s="4"/>
      <c r="Y58" s="4"/>
      <c r="Z58" s="4"/>
      <c r="AA58" s="4"/>
      <c r="AB58" s="4"/>
      <c r="AC58" s="13"/>
      <c r="AD58" s="13"/>
      <c r="AE58" s="13"/>
      <c r="AF58" s="13"/>
      <c r="AG58" s="13"/>
      <c r="AH58" s="13"/>
      <c r="AI58" s="13"/>
      <c r="AJ58" s="13"/>
      <c r="AK58" s="13"/>
      <c r="AL58" s="13"/>
      <c r="AM58" s="13"/>
      <c r="AN58" s="13"/>
      <c r="AO58" s="13"/>
      <c r="AP58" s="13"/>
      <c r="AQ58" s="13"/>
      <c r="AR58" s="13"/>
      <c r="AS58" s="13"/>
      <c r="AT58" s="13"/>
      <c r="AU58" s="13"/>
      <c r="AV58" s="14"/>
      <c r="AW58" s="4"/>
      <c r="AX58" s="4"/>
      <c r="AY58" s="4"/>
      <c r="AZ58" s="4"/>
      <c r="BA58" s="4"/>
      <c r="BB58" s="4"/>
      <c r="BC58" s="4"/>
      <c r="BD58" s="4"/>
      <c r="BE58" s="4"/>
      <c r="BF58" s="4"/>
    </row>
    <row r="59" spans="3:66" x14ac:dyDescent="0.2">
      <c r="C59" s="4"/>
      <c r="D59" s="4"/>
      <c r="E59" s="99"/>
      <c r="F59" s="233"/>
      <c r="G59" s="234"/>
      <c r="H59" s="235" t="s">
        <v>2</v>
      </c>
      <c r="I59" s="236"/>
      <c r="J59" s="236"/>
      <c r="K59" s="236"/>
      <c r="L59" s="236"/>
      <c r="M59" s="236"/>
      <c r="N59" s="236"/>
      <c r="O59" s="236"/>
      <c r="P59" s="236"/>
      <c r="Q59" s="236"/>
      <c r="R59" s="236"/>
      <c r="S59" s="236"/>
      <c r="T59" s="236"/>
      <c r="U59" s="236"/>
      <c r="V59" s="236"/>
      <c r="W59" s="236"/>
      <c r="X59" s="236"/>
      <c r="Y59" s="236"/>
      <c r="Z59" s="236"/>
      <c r="AA59" s="236"/>
      <c r="AB59" s="237"/>
      <c r="AC59" s="238"/>
      <c r="AD59" s="238"/>
      <c r="AE59" s="238"/>
      <c r="AF59" s="238"/>
      <c r="AG59" s="238"/>
      <c r="AH59" s="238"/>
      <c r="AI59" s="238"/>
      <c r="AJ59" s="238"/>
      <c r="AK59" s="238"/>
      <c r="AL59" s="238"/>
      <c r="AM59" s="238"/>
      <c r="AN59" s="13"/>
      <c r="AO59" s="13"/>
      <c r="AP59" s="13"/>
      <c r="AQ59" s="13"/>
      <c r="AR59" s="13"/>
      <c r="AS59" s="13"/>
      <c r="AT59" s="13"/>
      <c r="AU59" s="13"/>
      <c r="AV59" s="14"/>
      <c r="AW59" s="4"/>
      <c r="AX59" s="4"/>
      <c r="AY59" s="4"/>
      <c r="AZ59" s="4"/>
      <c r="BA59" s="4"/>
      <c r="BB59" s="4"/>
      <c r="BC59" s="4"/>
      <c r="BD59" s="4"/>
      <c r="BE59" s="4"/>
      <c r="BF59" s="4"/>
    </row>
    <row r="60" spans="3:66" ht="3" customHeight="1" x14ac:dyDescent="0.2">
      <c r="C60" s="4"/>
      <c r="D60" s="4"/>
      <c r="E60" s="99"/>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4"/>
      <c r="AW60" s="4"/>
      <c r="AX60" s="4"/>
      <c r="AY60" s="4"/>
      <c r="AZ60" s="4"/>
      <c r="BA60" s="4"/>
      <c r="BB60" s="4"/>
      <c r="BC60" s="4"/>
      <c r="BD60" s="4"/>
      <c r="BE60" s="4"/>
      <c r="BF60" s="4"/>
    </row>
    <row r="61" spans="3:66" x14ac:dyDescent="0.2">
      <c r="C61" s="4"/>
      <c r="D61" s="4"/>
      <c r="E61" s="99"/>
      <c r="F61" s="233"/>
      <c r="G61" s="234"/>
      <c r="H61" s="235" t="s">
        <v>15</v>
      </c>
      <c r="I61" s="236"/>
      <c r="J61" s="236"/>
      <c r="K61" s="236"/>
      <c r="L61" s="236"/>
      <c r="M61" s="236"/>
      <c r="N61" s="236"/>
      <c r="O61" s="236"/>
      <c r="P61" s="236"/>
      <c r="Q61" s="236"/>
      <c r="R61" s="236"/>
      <c r="S61" s="236"/>
      <c r="T61" s="236"/>
      <c r="U61" s="236"/>
      <c r="V61" s="236"/>
      <c r="W61" s="236"/>
      <c r="X61" s="236"/>
      <c r="Y61" s="236"/>
      <c r="Z61" s="237" t="s">
        <v>107</v>
      </c>
      <c r="AA61" s="238"/>
      <c r="AB61" s="238"/>
      <c r="AC61" s="238"/>
      <c r="AD61" s="238"/>
      <c r="AE61" s="238"/>
      <c r="AF61" s="238"/>
      <c r="AG61" s="238"/>
      <c r="AH61" s="238"/>
      <c r="AI61" s="238"/>
      <c r="AJ61" s="238"/>
      <c r="AK61" s="238"/>
      <c r="AL61" s="13"/>
      <c r="AM61" s="13"/>
      <c r="AN61" s="13"/>
      <c r="AO61" s="13"/>
      <c r="AP61" s="13"/>
      <c r="AQ61" s="13"/>
      <c r="AR61" s="13"/>
      <c r="AS61" s="13"/>
      <c r="AT61" s="13"/>
      <c r="AU61" s="13"/>
      <c r="AV61" s="14"/>
      <c r="AW61" s="4"/>
      <c r="AX61" s="4"/>
      <c r="AY61" s="4"/>
      <c r="AZ61" s="4"/>
      <c r="BA61" s="4"/>
      <c r="BB61" s="18"/>
      <c r="BC61" s="18"/>
      <c r="BD61" s="3"/>
      <c r="BE61" s="4"/>
      <c r="BF61" s="4"/>
    </row>
    <row r="62" spans="3:66" ht="3" customHeight="1" x14ac:dyDescent="0.2">
      <c r="C62" s="4"/>
      <c r="D62" s="4"/>
      <c r="E62" s="99"/>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13"/>
      <c r="AO62" s="13"/>
      <c r="AP62" s="13"/>
      <c r="AQ62" s="13"/>
      <c r="AR62" s="13"/>
      <c r="AS62" s="13"/>
      <c r="AT62" s="13"/>
      <c r="AU62" s="13"/>
      <c r="AV62" s="14"/>
      <c r="AW62" s="4"/>
      <c r="AX62" s="4"/>
      <c r="AY62" s="4"/>
      <c r="AZ62" s="4"/>
      <c r="BA62" s="4"/>
      <c r="BB62" s="4"/>
      <c r="BC62" s="4"/>
      <c r="BD62" s="4"/>
      <c r="BE62" s="4"/>
      <c r="BF62" s="4"/>
    </row>
    <row r="63" spans="3:66" x14ac:dyDescent="0.2">
      <c r="C63" s="4"/>
      <c r="D63" s="4"/>
      <c r="E63" s="99"/>
      <c r="F63" s="233"/>
      <c r="G63" s="234"/>
      <c r="H63" s="295" t="s">
        <v>78</v>
      </c>
      <c r="I63" s="296"/>
      <c r="J63" s="296"/>
      <c r="K63" s="296"/>
      <c r="L63" s="296"/>
      <c r="M63" s="296"/>
      <c r="N63" s="296"/>
      <c r="O63" s="296"/>
      <c r="P63" s="296"/>
      <c r="Q63" s="237"/>
      <c r="R63" s="238"/>
      <c r="S63" s="238"/>
      <c r="T63" s="238"/>
      <c r="U63" s="238"/>
      <c r="V63" s="238"/>
      <c r="W63" s="238"/>
      <c r="X63" s="238"/>
      <c r="Y63" s="238"/>
      <c r="Z63" s="238"/>
      <c r="AA63" s="238"/>
      <c r="AB63" s="238"/>
      <c r="AC63" s="4"/>
      <c r="AD63" s="4"/>
      <c r="AE63" s="4"/>
      <c r="AF63" s="352" t="s">
        <v>112</v>
      </c>
      <c r="AG63" s="352"/>
      <c r="AH63" s="352"/>
      <c r="AI63" s="352"/>
      <c r="AJ63" s="352"/>
      <c r="AK63" s="352"/>
      <c r="AL63" s="352"/>
      <c r="AM63" s="352"/>
      <c r="AN63" s="352"/>
      <c r="AO63" s="352"/>
      <c r="AP63" s="352"/>
      <c r="AQ63" s="352"/>
      <c r="AR63" s="352"/>
      <c r="AS63" s="352"/>
      <c r="AT63" s="13"/>
      <c r="AU63" s="13"/>
      <c r="AV63" s="14"/>
      <c r="AW63" s="4"/>
      <c r="AX63" s="4"/>
      <c r="AY63" s="4"/>
      <c r="AZ63" s="4"/>
      <c r="BA63" s="4"/>
      <c r="BB63" s="4"/>
      <c r="BC63" s="4"/>
      <c r="BD63" s="4"/>
      <c r="BE63" s="4"/>
      <c r="BF63" s="4"/>
    </row>
    <row r="64" spans="3:66" ht="3" customHeight="1" x14ac:dyDescent="0.2">
      <c r="C64" s="4"/>
      <c r="D64" s="4"/>
      <c r="E64" s="99"/>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4"/>
      <c r="AW64" s="4"/>
      <c r="AX64" s="4"/>
      <c r="AY64" s="4"/>
      <c r="AZ64" s="4"/>
      <c r="BA64" s="4"/>
      <c r="BB64" s="4"/>
      <c r="BC64" s="4"/>
      <c r="BD64" s="4"/>
      <c r="BE64" s="4"/>
      <c r="BF64" s="4"/>
    </row>
    <row r="65" spans="3:59" ht="12.75" customHeight="1" x14ac:dyDescent="0.2">
      <c r="C65" s="4"/>
      <c r="D65" s="4"/>
      <c r="E65" s="99"/>
      <c r="F65" s="233"/>
      <c r="G65" s="234"/>
      <c r="H65" s="295" t="s">
        <v>14</v>
      </c>
      <c r="I65" s="296"/>
      <c r="J65" s="296"/>
      <c r="K65" s="296"/>
      <c r="L65" s="296"/>
      <c r="M65" s="296"/>
      <c r="N65" s="296"/>
      <c r="O65" s="296"/>
      <c r="P65" s="296"/>
      <c r="Q65" s="296"/>
      <c r="R65" s="237"/>
      <c r="S65" s="238"/>
      <c r="T65" s="238"/>
      <c r="U65" s="238"/>
      <c r="V65" s="238"/>
      <c r="W65" s="238"/>
      <c r="X65" s="238"/>
      <c r="Y65" s="238"/>
      <c r="Z65" s="238"/>
      <c r="AA65" s="238"/>
      <c r="AB65" s="238"/>
      <c r="AC65" s="238"/>
      <c r="AD65" s="13"/>
      <c r="AE65" s="13"/>
      <c r="AF65" s="352" t="s">
        <v>112</v>
      </c>
      <c r="AG65" s="352"/>
      <c r="AH65" s="352"/>
      <c r="AI65" s="352"/>
      <c r="AJ65" s="352"/>
      <c r="AK65" s="352"/>
      <c r="AL65" s="352"/>
      <c r="AM65" s="352"/>
      <c r="AN65" s="352"/>
      <c r="AO65" s="352"/>
      <c r="AP65" s="352"/>
      <c r="AQ65" s="352"/>
      <c r="AR65" s="352"/>
      <c r="AS65" s="352"/>
      <c r="AT65" s="18"/>
      <c r="AU65" s="18"/>
      <c r="AV65" s="19"/>
      <c r="AW65" s="4"/>
      <c r="AX65" s="4"/>
      <c r="AY65" s="4"/>
      <c r="AZ65" s="4"/>
      <c r="BA65" s="4"/>
      <c r="BB65" s="4"/>
      <c r="BC65" s="4"/>
      <c r="BD65" s="4"/>
      <c r="BE65" s="4"/>
      <c r="BF65" s="4"/>
      <c r="BG65" s="10"/>
    </row>
    <row r="66" spans="3:59" x14ac:dyDescent="0.2">
      <c r="C66" s="4"/>
      <c r="D66" s="4"/>
      <c r="E66" s="99"/>
      <c r="F66" s="13"/>
      <c r="G66" s="13"/>
      <c r="H66" s="13"/>
      <c r="I66" s="13"/>
      <c r="J66" s="13"/>
      <c r="K66" s="13"/>
      <c r="L66" s="13"/>
      <c r="M66" s="13"/>
      <c r="N66" s="13"/>
      <c r="O66" s="13"/>
      <c r="P66" s="13"/>
      <c r="Q66" s="13"/>
      <c r="R66" s="13"/>
      <c r="S66" s="13"/>
      <c r="T66" s="13"/>
      <c r="U66" s="13"/>
      <c r="V66" s="255"/>
      <c r="W66" s="255"/>
      <c r="X66" s="3"/>
      <c r="Y66" s="3"/>
      <c r="Z66" s="13"/>
      <c r="AA66" s="13"/>
      <c r="AB66" s="13"/>
      <c r="AC66" s="13"/>
      <c r="AD66" s="13"/>
      <c r="AE66" s="13"/>
      <c r="AF66" s="13"/>
      <c r="AG66" s="13"/>
      <c r="AH66" s="13"/>
      <c r="AI66" s="13"/>
      <c r="AJ66" s="13"/>
      <c r="AK66" s="13"/>
      <c r="AL66" s="13"/>
      <c r="AM66" s="13"/>
      <c r="AN66" s="13"/>
      <c r="AO66" s="13"/>
      <c r="AP66" s="13"/>
      <c r="AQ66" s="13"/>
      <c r="AR66" s="13"/>
      <c r="AS66" s="13"/>
      <c r="AT66" s="13"/>
      <c r="AU66" s="13"/>
      <c r="AV66" s="14"/>
      <c r="AW66" s="4"/>
      <c r="AX66" s="4"/>
      <c r="AY66" s="4"/>
      <c r="AZ66" s="4"/>
      <c r="BA66" s="4"/>
      <c r="BB66" s="4"/>
      <c r="BC66" s="4"/>
      <c r="BD66" s="4"/>
      <c r="BE66" s="4"/>
      <c r="BF66" s="4"/>
      <c r="BG66" s="9"/>
    </row>
    <row r="67" spans="3:59" x14ac:dyDescent="0.2">
      <c r="C67" s="4"/>
      <c r="D67" s="4"/>
      <c r="E67" s="99"/>
      <c r="F67" s="233"/>
      <c r="G67" s="234"/>
      <c r="H67" s="235" t="s">
        <v>3</v>
      </c>
      <c r="I67" s="236"/>
      <c r="J67" s="236"/>
      <c r="K67" s="236"/>
      <c r="L67" s="236"/>
      <c r="M67" s="236"/>
      <c r="N67" s="237" t="s">
        <v>107</v>
      </c>
      <c r="O67" s="238"/>
      <c r="P67" s="238"/>
      <c r="Q67" s="238"/>
      <c r="R67" s="238"/>
      <c r="S67" s="238"/>
      <c r="T67" s="238"/>
      <c r="U67" s="238"/>
      <c r="V67" s="238"/>
      <c r="W67" s="238"/>
      <c r="X67" s="238"/>
      <c r="Y67" s="238"/>
      <c r="Z67" s="13"/>
      <c r="AA67" s="13"/>
      <c r="AB67" s="13"/>
      <c r="AC67" s="13"/>
      <c r="AD67" s="13"/>
      <c r="AE67" s="13"/>
      <c r="AF67" s="13"/>
      <c r="AG67" s="13"/>
      <c r="AH67" s="13"/>
      <c r="AI67" s="13"/>
      <c r="AJ67" s="13"/>
      <c r="AK67" s="13"/>
      <c r="AL67" s="13"/>
      <c r="AM67" s="13"/>
      <c r="AN67" s="13"/>
      <c r="AO67" s="13"/>
      <c r="AP67" s="13"/>
      <c r="AQ67" s="13"/>
      <c r="AR67" s="13"/>
      <c r="AS67" s="13"/>
      <c r="AT67" s="13"/>
      <c r="AU67" s="13"/>
      <c r="AV67" s="14"/>
      <c r="AW67" s="4"/>
      <c r="AX67" s="4"/>
      <c r="AY67" s="4"/>
      <c r="AZ67" s="4"/>
      <c r="BA67" s="4"/>
      <c r="BB67" s="4"/>
      <c r="BC67" s="4"/>
      <c r="BD67" s="4"/>
      <c r="BE67" s="4"/>
      <c r="BF67" s="4"/>
      <c r="BG67" s="10"/>
    </row>
    <row r="68" spans="3:59" ht="3" customHeight="1" x14ac:dyDescent="0.2">
      <c r="C68" s="4"/>
      <c r="D68" s="4"/>
      <c r="E68" s="106"/>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1"/>
      <c r="AW68" s="4"/>
      <c r="AX68" s="5"/>
      <c r="AY68" s="5"/>
      <c r="AZ68" s="5"/>
      <c r="BA68" s="5"/>
      <c r="BB68" s="5"/>
      <c r="BC68" s="5"/>
      <c r="BD68" s="5"/>
      <c r="BE68" s="4"/>
      <c r="BF68" s="4"/>
      <c r="BG68" s="10"/>
    </row>
    <row r="69" spans="3:59" x14ac:dyDescent="0.2">
      <c r="C69" s="4"/>
      <c r="D69" s="4"/>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4"/>
      <c r="AX69" s="5"/>
      <c r="AY69" s="5"/>
      <c r="AZ69" s="5"/>
      <c r="BA69" s="5"/>
      <c r="BB69" s="5"/>
      <c r="BC69" s="5"/>
      <c r="BD69" s="5"/>
      <c r="BE69" s="4"/>
      <c r="BF69" s="4"/>
    </row>
    <row r="70" spans="3:59" x14ac:dyDescent="0.2">
      <c r="C70" s="4"/>
      <c r="D70" s="256" t="s">
        <v>45</v>
      </c>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7" t="s">
        <v>10</v>
      </c>
      <c r="AR70" s="257"/>
      <c r="AS70" s="257"/>
      <c r="AT70" s="257"/>
      <c r="AU70" s="257"/>
      <c r="AV70" s="4"/>
      <c r="AW70" s="4"/>
      <c r="AX70" s="5"/>
      <c r="AY70" s="22"/>
      <c r="AZ70" s="258" t="s">
        <v>5</v>
      </c>
      <c r="BA70" s="317"/>
      <c r="BB70" s="317"/>
      <c r="BC70" s="318"/>
      <c r="BD70" s="5"/>
      <c r="BE70" s="4"/>
      <c r="BF70" s="4"/>
    </row>
    <row r="71" spans="3:59" ht="3" customHeight="1" x14ac:dyDescent="0.2">
      <c r="C71" s="4"/>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80"/>
      <c r="AR71" s="80"/>
      <c r="AS71" s="80"/>
      <c r="AT71" s="80"/>
      <c r="AU71" s="80"/>
      <c r="AV71" s="23"/>
      <c r="AW71" s="23"/>
      <c r="AX71" s="6"/>
      <c r="AY71" s="6"/>
      <c r="AZ71" s="319"/>
      <c r="BA71" s="320"/>
      <c r="BB71" s="320"/>
      <c r="BC71" s="321"/>
      <c r="BD71" s="5"/>
      <c r="BE71" s="23"/>
      <c r="BF71" s="4"/>
    </row>
    <row r="72" spans="3:59" x14ac:dyDescent="0.2">
      <c r="C72" s="4"/>
      <c r="D72" s="322" t="s">
        <v>75</v>
      </c>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4"/>
      <c r="AV72" s="4"/>
      <c r="AW72" s="4"/>
      <c r="AX72" s="4"/>
      <c r="AY72" s="4"/>
      <c r="AZ72" s="314"/>
      <c r="BA72" s="315"/>
      <c r="BB72" s="315"/>
      <c r="BC72" s="316"/>
      <c r="BD72" s="5"/>
      <c r="BE72" s="4"/>
      <c r="BF72" s="107"/>
    </row>
    <row r="73" spans="3:59" x14ac:dyDescent="0.2">
      <c r="C73" s="4"/>
      <c r="D73" s="325"/>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7"/>
      <c r="AV73" s="4"/>
      <c r="AW73" s="4"/>
      <c r="AX73" s="5"/>
      <c r="AY73" s="5"/>
      <c r="AZ73" s="5"/>
      <c r="BA73" s="5"/>
      <c r="BB73" s="5"/>
      <c r="BC73" s="5"/>
      <c r="BD73" s="5"/>
      <c r="BE73" s="4"/>
      <c r="BF73" s="107"/>
    </row>
    <row r="74" spans="3:59" ht="12.75" customHeight="1" x14ac:dyDescent="0.2">
      <c r="C74" s="4"/>
      <c r="D74" s="325"/>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7"/>
      <c r="AV74" s="24"/>
      <c r="AW74" s="24"/>
      <c r="AX74" s="24"/>
      <c r="AY74" s="24"/>
      <c r="AZ74" s="24"/>
      <c r="BA74" s="24"/>
      <c r="BB74" s="24"/>
      <c r="BC74" s="24"/>
      <c r="BD74" s="24"/>
      <c r="BE74" s="24"/>
      <c r="BF74" s="107"/>
    </row>
    <row r="75" spans="3:59" x14ac:dyDescent="0.2">
      <c r="C75" s="4"/>
      <c r="D75" s="325"/>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7"/>
      <c r="AV75" s="24"/>
      <c r="AW75" s="24"/>
      <c r="AX75" s="24"/>
      <c r="AY75" s="24"/>
      <c r="AZ75" s="24"/>
      <c r="BA75" s="24"/>
      <c r="BB75" s="24"/>
      <c r="BC75" s="24"/>
      <c r="BD75" s="24"/>
      <c r="BE75" s="24"/>
      <c r="BF75" s="108"/>
    </row>
    <row r="76" spans="3:59" x14ac:dyDescent="0.2">
      <c r="C76" s="4"/>
      <c r="D76" s="328"/>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329"/>
      <c r="AR76" s="329"/>
      <c r="AS76" s="329"/>
      <c r="AT76" s="329"/>
      <c r="AU76" s="330"/>
      <c r="AV76" s="24"/>
      <c r="AW76" s="24"/>
      <c r="AX76" s="24"/>
      <c r="AY76" s="24"/>
      <c r="AZ76" s="24"/>
      <c r="BA76" s="24"/>
      <c r="BB76" s="24"/>
      <c r="BC76" s="24"/>
      <c r="BD76" s="24"/>
      <c r="BE76" s="24"/>
      <c r="BF76" s="4"/>
    </row>
    <row r="77" spans="3:59" ht="3" customHeight="1" x14ac:dyDescent="0.2">
      <c r="C77" s="4"/>
      <c r="D77" s="13"/>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4"/>
    </row>
    <row r="78" spans="3:59" x14ac:dyDescent="0.2">
      <c r="C78" s="4"/>
      <c r="D78" s="13"/>
      <c r="E78" s="297" t="s">
        <v>20</v>
      </c>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5"/>
      <c r="AE78" s="26"/>
      <c r="AF78" s="298" t="s">
        <v>21</v>
      </c>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6"/>
      <c r="BF78" s="4"/>
    </row>
    <row r="79" spans="3:59" ht="3" customHeight="1" x14ac:dyDescent="0.2">
      <c r="C79" s="4"/>
      <c r="D79" s="84"/>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8"/>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109"/>
      <c r="BF79" s="4"/>
    </row>
    <row r="80" spans="3:59" x14ac:dyDescent="0.2">
      <c r="C80" s="4"/>
      <c r="D80" s="89"/>
      <c r="E80" s="305" t="s">
        <v>22</v>
      </c>
      <c r="F80" s="305"/>
      <c r="G80" s="305"/>
      <c r="H80" s="305"/>
      <c r="I80" s="305"/>
      <c r="J80" s="305"/>
      <c r="K80" s="305"/>
      <c r="L80" s="305"/>
      <c r="M80" s="305"/>
      <c r="N80" s="305"/>
      <c r="O80" s="305"/>
      <c r="P80" s="305"/>
      <c r="Q80" s="306"/>
      <c r="R80" s="309" t="s">
        <v>23</v>
      </c>
      <c r="S80" s="310"/>
      <c r="T80" s="310"/>
      <c r="U80" s="310"/>
      <c r="V80" s="310"/>
      <c r="W80" s="310"/>
      <c r="X80" s="310"/>
      <c r="Y80" s="310"/>
      <c r="Z80" s="310"/>
      <c r="AA80" s="310"/>
      <c r="AB80" s="310"/>
      <c r="AC80" s="310"/>
      <c r="AD80" s="29"/>
      <c r="AE80" s="30"/>
      <c r="AF80" s="305" t="s">
        <v>22</v>
      </c>
      <c r="AG80" s="305"/>
      <c r="AH80" s="305"/>
      <c r="AI80" s="305"/>
      <c r="AJ80" s="305"/>
      <c r="AK80" s="305"/>
      <c r="AL80" s="305"/>
      <c r="AM80" s="305"/>
      <c r="AN80" s="305"/>
      <c r="AO80" s="305"/>
      <c r="AP80" s="305"/>
      <c r="AQ80" s="305"/>
      <c r="AR80" s="306"/>
      <c r="AS80" s="309" t="s">
        <v>44</v>
      </c>
      <c r="AT80" s="310"/>
      <c r="AU80" s="310"/>
      <c r="AV80" s="310"/>
      <c r="AW80" s="310"/>
      <c r="AX80" s="310"/>
      <c r="AY80" s="310"/>
      <c r="AZ80" s="310"/>
      <c r="BA80" s="310"/>
      <c r="BB80" s="310"/>
      <c r="BC80" s="310"/>
      <c r="BD80" s="310"/>
      <c r="BE80" s="41"/>
      <c r="BF80" s="4"/>
    </row>
    <row r="81" spans="3:58" x14ac:dyDescent="0.2">
      <c r="C81" s="4"/>
      <c r="D81" s="89"/>
      <c r="E81" s="308"/>
      <c r="F81" s="308"/>
      <c r="G81" s="308"/>
      <c r="H81" s="308"/>
      <c r="I81" s="308"/>
      <c r="J81" s="308"/>
      <c r="K81" s="308"/>
      <c r="L81" s="308"/>
      <c r="M81" s="308"/>
      <c r="N81" s="308"/>
      <c r="O81" s="308"/>
      <c r="P81" s="308"/>
      <c r="Q81" s="308"/>
      <c r="R81" s="311"/>
      <c r="S81" s="312"/>
      <c r="T81" s="312"/>
      <c r="U81" s="312"/>
      <c r="V81" s="312"/>
      <c r="W81" s="312"/>
      <c r="X81" s="312"/>
      <c r="Y81" s="312"/>
      <c r="Z81" s="312"/>
      <c r="AA81" s="312"/>
      <c r="AB81" s="312"/>
      <c r="AC81" s="313"/>
      <c r="AD81" s="31"/>
      <c r="AE81" s="32"/>
      <c r="AF81" s="308"/>
      <c r="AG81" s="308"/>
      <c r="AH81" s="308"/>
      <c r="AI81" s="308"/>
      <c r="AJ81" s="308"/>
      <c r="AK81" s="308"/>
      <c r="AL81" s="308"/>
      <c r="AM81" s="308"/>
      <c r="AN81" s="308"/>
      <c r="AO81" s="308"/>
      <c r="AP81" s="308"/>
      <c r="AQ81" s="308"/>
      <c r="AR81" s="308"/>
      <c r="AS81" s="311"/>
      <c r="AT81" s="312"/>
      <c r="AU81" s="312"/>
      <c r="AV81" s="312"/>
      <c r="AW81" s="312"/>
      <c r="AX81" s="312"/>
      <c r="AY81" s="312"/>
      <c r="AZ81" s="312"/>
      <c r="BA81" s="312"/>
      <c r="BB81" s="312"/>
      <c r="BC81" s="312"/>
      <c r="BD81" s="313"/>
      <c r="BE81" s="42"/>
      <c r="BF81" s="4"/>
    </row>
    <row r="82" spans="3:58" ht="3" customHeight="1" x14ac:dyDescent="0.2">
      <c r="C82" s="4"/>
      <c r="D82" s="89"/>
      <c r="E82" s="13"/>
      <c r="F82" s="13"/>
      <c r="G82" s="13"/>
      <c r="H82" s="110"/>
      <c r="I82" s="110"/>
      <c r="J82" s="111"/>
      <c r="K82" s="111"/>
      <c r="L82" s="111"/>
      <c r="M82" s="111"/>
      <c r="N82" s="111"/>
      <c r="O82" s="111"/>
      <c r="P82" s="111"/>
      <c r="Q82" s="111"/>
      <c r="R82" s="111"/>
      <c r="S82" s="5"/>
      <c r="T82" s="111"/>
      <c r="U82" s="110"/>
      <c r="V82" s="110"/>
      <c r="W82" s="33"/>
      <c r="X82" s="33"/>
      <c r="Y82" s="33"/>
      <c r="Z82" s="33"/>
      <c r="AA82" s="33"/>
      <c r="AB82" s="33"/>
      <c r="AC82" s="33"/>
      <c r="AD82" s="33"/>
      <c r="AE82" s="34"/>
      <c r="AF82" s="33"/>
      <c r="AG82" s="111"/>
      <c r="AH82" s="111"/>
      <c r="AI82" s="110"/>
      <c r="AJ82" s="110"/>
      <c r="AK82" s="111"/>
      <c r="AL82" s="111"/>
      <c r="AM82" s="111"/>
      <c r="AN82" s="111"/>
      <c r="AO82" s="111"/>
      <c r="AP82" s="111"/>
      <c r="AQ82" s="111"/>
      <c r="AR82" s="111"/>
      <c r="AS82" s="111"/>
      <c r="AT82" s="5"/>
      <c r="AU82" s="111"/>
      <c r="AV82" s="110"/>
      <c r="AW82" s="110"/>
      <c r="AX82" s="111"/>
      <c r="AY82" s="111"/>
      <c r="AZ82" s="111"/>
      <c r="BA82" s="111"/>
      <c r="BB82" s="33"/>
      <c r="BC82" s="33"/>
      <c r="BD82" s="33"/>
      <c r="BE82" s="43"/>
      <c r="BF82" s="4"/>
    </row>
    <row r="83" spans="3:58" x14ac:dyDescent="0.2">
      <c r="C83" s="4"/>
      <c r="D83" s="89"/>
      <c r="E83" s="293" t="s">
        <v>24</v>
      </c>
      <c r="F83" s="293"/>
      <c r="G83" s="293"/>
      <c r="H83" s="293"/>
      <c r="I83" s="294"/>
      <c r="J83" s="299" t="s">
        <v>77</v>
      </c>
      <c r="K83" s="300"/>
      <c r="L83" s="300"/>
      <c r="M83" s="300"/>
      <c r="N83" s="300"/>
      <c r="O83" s="300"/>
      <c r="P83" s="300"/>
      <c r="Q83" s="300"/>
      <c r="R83" s="300"/>
      <c r="S83" s="300"/>
      <c r="T83" s="300"/>
      <c r="U83" s="300"/>
      <c r="V83" s="300"/>
      <c r="W83" s="300"/>
      <c r="X83" s="300"/>
      <c r="Y83" s="300"/>
      <c r="Z83" s="300"/>
      <c r="AA83" s="300"/>
      <c r="AB83" s="300"/>
      <c r="AC83" s="301"/>
      <c r="AD83" s="35"/>
      <c r="AE83" s="30"/>
      <c r="AF83" s="293" t="s">
        <v>24</v>
      </c>
      <c r="AG83" s="293"/>
      <c r="AH83" s="293"/>
      <c r="AI83" s="293"/>
      <c r="AJ83" s="294"/>
      <c r="AK83" s="299" t="s">
        <v>77</v>
      </c>
      <c r="AL83" s="300"/>
      <c r="AM83" s="300"/>
      <c r="AN83" s="300"/>
      <c r="AO83" s="300"/>
      <c r="AP83" s="300"/>
      <c r="AQ83" s="300"/>
      <c r="AR83" s="300"/>
      <c r="AS83" s="300"/>
      <c r="AT83" s="300"/>
      <c r="AU83" s="300"/>
      <c r="AV83" s="300"/>
      <c r="AW83" s="300"/>
      <c r="AX83" s="300"/>
      <c r="AY83" s="300"/>
      <c r="AZ83" s="300"/>
      <c r="BA83" s="300"/>
      <c r="BB83" s="300"/>
      <c r="BC83" s="300"/>
      <c r="BD83" s="301"/>
      <c r="BE83" s="44"/>
      <c r="BF83" s="4"/>
    </row>
    <row r="84" spans="3:58" x14ac:dyDescent="0.2">
      <c r="C84" s="4"/>
      <c r="D84" s="89"/>
      <c r="E84" s="293"/>
      <c r="F84" s="293"/>
      <c r="G84" s="293"/>
      <c r="H84" s="293"/>
      <c r="I84" s="294"/>
      <c r="J84" s="302"/>
      <c r="K84" s="303"/>
      <c r="L84" s="303"/>
      <c r="M84" s="303"/>
      <c r="N84" s="303"/>
      <c r="O84" s="303"/>
      <c r="P84" s="303"/>
      <c r="Q84" s="303"/>
      <c r="R84" s="303"/>
      <c r="S84" s="303"/>
      <c r="T84" s="303"/>
      <c r="U84" s="303"/>
      <c r="V84" s="303"/>
      <c r="W84" s="303"/>
      <c r="X84" s="303"/>
      <c r="Y84" s="303"/>
      <c r="Z84" s="303"/>
      <c r="AA84" s="303"/>
      <c r="AB84" s="303"/>
      <c r="AC84" s="304"/>
      <c r="AD84" s="35"/>
      <c r="AE84" s="36"/>
      <c r="AF84" s="293"/>
      <c r="AG84" s="293"/>
      <c r="AH84" s="293"/>
      <c r="AI84" s="293"/>
      <c r="AJ84" s="294"/>
      <c r="AK84" s="302"/>
      <c r="AL84" s="303"/>
      <c r="AM84" s="303"/>
      <c r="AN84" s="303"/>
      <c r="AO84" s="303"/>
      <c r="AP84" s="303"/>
      <c r="AQ84" s="303"/>
      <c r="AR84" s="303"/>
      <c r="AS84" s="303"/>
      <c r="AT84" s="303"/>
      <c r="AU84" s="303"/>
      <c r="AV84" s="303"/>
      <c r="AW84" s="303"/>
      <c r="AX84" s="303"/>
      <c r="AY84" s="303"/>
      <c r="AZ84" s="303"/>
      <c r="BA84" s="303"/>
      <c r="BB84" s="303"/>
      <c r="BC84" s="303"/>
      <c r="BD84" s="304"/>
      <c r="BE84" s="44"/>
      <c r="BF84" s="4"/>
    </row>
    <row r="85" spans="3:58" x14ac:dyDescent="0.2">
      <c r="C85" s="4"/>
      <c r="D85" s="106"/>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6"/>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43"/>
      <c r="BF85" s="4"/>
    </row>
    <row r="86" spans="3:58" ht="3" customHeight="1" x14ac:dyDescent="0.2">
      <c r="C86" s="4"/>
      <c r="D86" s="113"/>
      <c r="E86" s="114"/>
      <c r="F86" s="114"/>
      <c r="G86" s="114"/>
      <c r="H86" s="114"/>
      <c r="I86" s="114"/>
      <c r="J86" s="114"/>
      <c r="K86" s="114"/>
      <c r="L86" s="114"/>
      <c r="M86" s="114"/>
      <c r="N86" s="114"/>
      <c r="O86" s="114"/>
      <c r="P86" s="114"/>
      <c r="Q86" s="38"/>
      <c r="R86" s="38"/>
      <c r="S86" s="38"/>
      <c r="T86" s="38"/>
      <c r="U86" s="38"/>
      <c r="V86" s="38"/>
      <c r="W86" s="38"/>
      <c r="X86" s="38"/>
      <c r="Y86" s="38"/>
      <c r="Z86" s="38"/>
      <c r="AA86" s="38"/>
      <c r="AB86" s="38"/>
      <c r="AC86" s="38"/>
      <c r="AD86" s="38"/>
      <c r="AE86" s="39"/>
      <c r="AF86" s="114"/>
      <c r="AG86" s="114"/>
      <c r="AH86" s="114"/>
      <c r="AI86" s="114"/>
      <c r="AJ86" s="114"/>
      <c r="AK86" s="114"/>
      <c r="AL86" s="114"/>
      <c r="AM86" s="114"/>
      <c r="AN86" s="114"/>
      <c r="AO86" s="114"/>
      <c r="AP86" s="114"/>
      <c r="AQ86" s="114"/>
      <c r="AR86" s="38"/>
      <c r="AS86" s="38"/>
      <c r="AT86" s="38"/>
      <c r="AU86" s="38"/>
      <c r="AV86" s="38"/>
      <c r="AW86" s="38"/>
      <c r="AX86" s="38"/>
      <c r="AY86" s="38"/>
      <c r="AZ86" s="38"/>
      <c r="BA86" s="38"/>
      <c r="BB86" s="38"/>
      <c r="BC86" s="38"/>
      <c r="BD86" s="38"/>
      <c r="BE86" s="45"/>
      <c r="BF86" s="4"/>
    </row>
    <row r="87" spans="3:58" x14ac:dyDescent="0.2">
      <c r="C87" s="4"/>
      <c r="D87" s="89"/>
      <c r="E87" s="305" t="s">
        <v>22</v>
      </c>
      <c r="F87" s="305"/>
      <c r="G87" s="305"/>
      <c r="H87" s="305"/>
      <c r="I87" s="305"/>
      <c r="J87" s="305"/>
      <c r="K87" s="305"/>
      <c r="L87" s="305"/>
      <c r="M87" s="305"/>
      <c r="N87" s="305"/>
      <c r="O87" s="305"/>
      <c r="P87" s="305"/>
      <c r="Q87" s="306"/>
      <c r="R87" s="309" t="s">
        <v>23</v>
      </c>
      <c r="S87" s="310"/>
      <c r="T87" s="310"/>
      <c r="U87" s="310"/>
      <c r="V87" s="310"/>
      <c r="W87" s="310"/>
      <c r="X87" s="310"/>
      <c r="Y87" s="310"/>
      <c r="Z87" s="310"/>
      <c r="AA87" s="310"/>
      <c r="AB87" s="310"/>
      <c r="AC87" s="310"/>
      <c r="AD87" s="29"/>
      <c r="AE87" s="30"/>
      <c r="AF87" s="307" t="s">
        <v>22</v>
      </c>
      <c r="AG87" s="307"/>
      <c r="AH87" s="307"/>
      <c r="AI87" s="307"/>
      <c r="AJ87" s="307"/>
      <c r="AK87" s="307"/>
      <c r="AL87" s="307"/>
      <c r="AM87" s="307"/>
      <c r="AN87" s="307"/>
      <c r="AO87" s="307"/>
      <c r="AP87" s="307"/>
      <c r="AQ87" s="307"/>
      <c r="AR87" s="307"/>
      <c r="AS87" s="309" t="s">
        <v>44</v>
      </c>
      <c r="AT87" s="310"/>
      <c r="AU87" s="310"/>
      <c r="AV87" s="310"/>
      <c r="AW87" s="310"/>
      <c r="AX87" s="310"/>
      <c r="AY87" s="310"/>
      <c r="AZ87" s="310"/>
      <c r="BA87" s="310"/>
      <c r="BB87" s="310"/>
      <c r="BC87" s="310"/>
      <c r="BD87" s="310"/>
      <c r="BE87" s="41"/>
      <c r="BF87" s="4"/>
    </row>
    <row r="88" spans="3:58" x14ac:dyDescent="0.2">
      <c r="C88" s="4"/>
      <c r="D88" s="30"/>
      <c r="E88" s="308"/>
      <c r="F88" s="308"/>
      <c r="G88" s="308"/>
      <c r="H88" s="308"/>
      <c r="I88" s="308"/>
      <c r="J88" s="308"/>
      <c r="K88" s="308"/>
      <c r="L88" s="308"/>
      <c r="M88" s="308"/>
      <c r="N88" s="308"/>
      <c r="O88" s="308"/>
      <c r="P88" s="308"/>
      <c r="Q88" s="308"/>
      <c r="R88" s="311"/>
      <c r="S88" s="312"/>
      <c r="T88" s="312"/>
      <c r="U88" s="312"/>
      <c r="V88" s="312"/>
      <c r="W88" s="312"/>
      <c r="X88" s="312"/>
      <c r="Y88" s="312"/>
      <c r="Z88" s="312"/>
      <c r="AA88" s="312"/>
      <c r="AB88" s="312"/>
      <c r="AC88" s="313"/>
      <c r="AD88" s="31"/>
      <c r="AE88" s="32"/>
      <c r="AF88" s="308"/>
      <c r="AG88" s="308"/>
      <c r="AH88" s="308"/>
      <c r="AI88" s="308"/>
      <c r="AJ88" s="308"/>
      <c r="AK88" s="308"/>
      <c r="AL88" s="308"/>
      <c r="AM88" s="308"/>
      <c r="AN88" s="308"/>
      <c r="AO88" s="308"/>
      <c r="AP88" s="308"/>
      <c r="AQ88" s="308"/>
      <c r="AR88" s="308"/>
      <c r="AS88" s="311"/>
      <c r="AT88" s="312"/>
      <c r="AU88" s="312"/>
      <c r="AV88" s="312"/>
      <c r="AW88" s="312"/>
      <c r="AX88" s="312"/>
      <c r="AY88" s="312"/>
      <c r="AZ88" s="312"/>
      <c r="BA88" s="312"/>
      <c r="BB88" s="312"/>
      <c r="BC88" s="312"/>
      <c r="BD88" s="313"/>
      <c r="BE88" s="42"/>
      <c r="BF88" s="4"/>
    </row>
    <row r="89" spans="3:58" ht="3" customHeight="1" x14ac:dyDescent="0.2">
      <c r="C89" s="4"/>
      <c r="D89" s="32"/>
      <c r="E89" s="13"/>
      <c r="F89" s="13"/>
      <c r="G89" s="13"/>
      <c r="H89" s="110"/>
      <c r="I89" s="110"/>
      <c r="J89" s="111"/>
      <c r="K89" s="111"/>
      <c r="L89" s="111"/>
      <c r="M89" s="111"/>
      <c r="N89" s="111"/>
      <c r="O89" s="111"/>
      <c r="P89" s="111"/>
      <c r="Q89" s="111"/>
      <c r="R89" s="111"/>
      <c r="S89" s="5"/>
      <c r="T89" s="111"/>
      <c r="U89" s="110"/>
      <c r="V89" s="110"/>
      <c r="W89" s="33"/>
      <c r="X89" s="33"/>
      <c r="Y89" s="33"/>
      <c r="Z89" s="33"/>
      <c r="AA89" s="33"/>
      <c r="AB89" s="33"/>
      <c r="AC89" s="33"/>
      <c r="AD89" s="33"/>
      <c r="AE89" s="34"/>
      <c r="AF89" s="33"/>
      <c r="AG89" s="111"/>
      <c r="AH89" s="111"/>
      <c r="AI89" s="110"/>
      <c r="AJ89" s="110"/>
      <c r="AK89" s="111"/>
      <c r="AL89" s="111"/>
      <c r="AM89" s="111"/>
      <c r="AN89" s="111"/>
      <c r="AO89" s="111"/>
      <c r="AP89" s="111"/>
      <c r="AQ89" s="111"/>
      <c r="AR89" s="111"/>
      <c r="AS89" s="111"/>
      <c r="AT89" s="5"/>
      <c r="AU89" s="111"/>
      <c r="AV89" s="110"/>
      <c r="AW89" s="110"/>
      <c r="AX89" s="111"/>
      <c r="AY89" s="111"/>
      <c r="AZ89" s="111"/>
      <c r="BA89" s="111"/>
      <c r="BB89" s="33"/>
      <c r="BC89" s="33"/>
      <c r="BD89" s="33"/>
      <c r="BE89" s="43"/>
      <c r="BF89" s="4"/>
    </row>
    <row r="90" spans="3:58" x14ac:dyDescent="0.2">
      <c r="C90" s="4"/>
      <c r="D90" s="89"/>
      <c r="E90" s="293" t="s">
        <v>24</v>
      </c>
      <c r="F90" s="293"/>
      <c r="G90" s="293"/>
      <c r="H90" s="293"/>
      <c r="I90" s="294"/>
      <c r="J90" s="299" t="s">
        <v>77</v>
      </c>
      <c r="K90" s="300"/>
      <c r="L90" s="300"/>
      <c r="M90" s="300"/>
      <c r="N90" s="300"/>
      <c r="O90" s="300"/>
      <c r="P90" s="300"/>
      <c r="Q90" s="300"/>
      <c r="R90" s="300"/>
      <c r="S90" s="300"/>
      <c r="T90" s="300"/>
      <c r="U90" s="300"/>
      <c r="V90" s="300"/>
      <c r="W90" s="300"/>
      <c r="X90" s="300"/>
      <c r="Y90" s="300"/>
      <c r="Z90" s="300"/>
      <c r="AA90" s="300"/>
      <c r="AB90" s="300"/>
      <c r="AC90" s="301"/>
      <c r="AD90" s="35"/>
      <c r="AE90" s="30"/>
      <c r="AF90" s="293" t="s">
        <v>24</v>
      </c>
      <c r="AG90" s="293"/>
      <c r="AH90" s="293"/>
      <c r="AI90" s="293"/>
      <c r="AJ90" s="294"/>
      <c r="AK90" s="299" t="s">
        <v>77</v>
      </c>
      <c r="AL90" s="300"/>
      <c r="AM90" s="300"/>
      <c r="AN90" s="300"/>
      <c r="AO90" s="300"/>
      <c r="AP90" s="300"/>
      <c r="AQ90" s="300"/>
      <c r="AR90" s="300"/>
      <c r="AS90" s="300"/>
      <c r="AT90" s="300"/>
      <c r="AU90" s="300"/>
      <c r="AV90" s="300"/>
      <c r="AW90" s="300"/>
      <c r="AX90" s="300"/>
      <c r="AY90" s="300"/>
      <c r="AZ90" s="300"/>
      <c r="BA90" s="300"/>
      <c r="BB90" s="300"/>
      <c r="BC90" s="300"/>
      <c r="BD90" s="301"/>
      <c r="BE90" s="44"/>
      <c r="BF90" s="4"/>
    </row>
    <row r="91" spans="3:58" x14ac:dyDescent="0.2">
      <c r="C91" s="4"/>
      <c r="D91" s="30"/>
      <c r="E91" s="293"/>
      <c r="F91" s="293"/>
      <c r="G91" s="293"/>
      <c r="H91" s="293"/>
      <c r="I91" s="294"/>
      <c r="J91" s="302"/>
      <c r="K91" s="303"/>
      <c r="L91" s="303"/>
      <c r="M91" s="303"/>
      <c r="N91" s="303"/>
      <c r="O91" s="303"/>
      <c r="P91" s="303"/>
      <c r="Q91" s="303"/>
      <c r="R91" s="303"/>
      <c r="S91" s="303"/>
      <c r="T91" s="303"/>
      <c r="U91" s="303"/>
      <c r="V91" s="303"/>
      <c r="W91" s="303"/>
      <c r="X91" s="303"/>
      <c r="Y91" s="303"/>
      <c r="Z91" s="303"/>
      <c r="AA91" s="303"/>
      <c r="AB91" s="303"/>
      <c r="AC91" s="304"/>
      <c r="AD91" s="35"/>
      <c r="AE91" s="36"/>
      <c r="AF91" s="293"/>
      <c r="AG91" s="293"/>
      <c r="AH91" s="293"/>
      <c r="AI91" s="293"/>
      <c r="AJ91" s="294"/>
      <c r="AK91" s="302"/>
      <c r="AL91" s="303"/>
      <c r="AM91" s="303"/>
      <c r="AN91" s="303"/>
      <c r="AO91" s="303"/>
      <c r="AP91" s="303"/>
      <c r="AQ91" s="303"/>
      <c r="AR91" s="303"/>
      <c r="AS91" s="303"/>
      <c r="AT91" s="303"/>
      <c r="AU91" s="303"/>
      <c r="AV91" s="303"/>
      <c r="AW91" s="303"/>
      <c r="AX91" s="303"/>
      <c r="AY91" s="303"/>
      <c r="AZ91" s="303"/>
      <c r="BA91" s="303"/>
      <c r="BB91" s="303"/>
      <c r="BC91" s="303"/>
      <c r="BD91" s="304"/>
      <c r="BE91" s="44"/>
      <c r="BF91" s="4"/>
    </row>
    <row r="92" spans="3:58" x14ac:dyDescent="0.2">
      <c r="C92" s="4"/>
      <c r="D92" s="106"/>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40"/>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46"/>
      <c r="BF92" s="4"/>
    </row>
    <row r="93" spans="3:58" x14ac:dyDescent="0.2">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row>
    <row r="118" spans="4:4" x14ac:dyDescent="0.2">
      <c r="D118" s="136" t="s">
        <v>38</v>
      </c>
    </row>
  </sheetData>
  <sheetProtection selectLockedCells="1"/>
  <mergeCells count="136">
    <mergeCell ref="BG15:BI15"/>
    <mergeCell ref="F16:AU16"/>
    <mergeCell ref="N17:AT17"/>
    <mergeCell ref="E6:AF8"/>
    <mergeCell ref="AG20:AU20"/>
    <mergeCell ref="O20:AC20"/>
    <mergeCell ref="O19:AE19"/>
    <mergeCell ref="AG19:AU19"/>
    <mergeCell ref="V66:W66"/>
    <mergeCell ref="AY36:BB36"/>
    <mergeCell ref="F46:G46"/>
    <mergeCell ref="F48:G48"/>
    <mergeCell ref="F44:G44"/>
    <mergeCell ref="D36:J36"/>
    <mergeCell ref="F20:L20"/>
    <mergeCell ref="D20:E20"/>
    <mergeCell ref="S29:T29"/>
    <mergeCell ref="U29:AK29"/>
    <mergeCell ref="E24:AU24"/>
    <mergeCell ref="P27:Q27"/>
    <mergeCell ref="R27:Y27"/>
    <mergeCell ref="AA27:AB27"/>
    <mergeCell ref="AC27:AI27"/>
    <mergeCell ref="AK27:AL27"/>
    <mergeCell ref="D70:AP70"/>
    <mergeCell ref="AQ70:AU70"/>
    <mergeCell ref="F63:G63"/>
    <mergeCell ref="F59:G59"/>
    <mergeCell ref="F55:G55"/>
    <mergeCell ref="H55:N55"/>
    <mergeCell ref="O55:Z55"/>
    <mergeCell ref="F67:G67"/>
    <mergeCell ref="H67:M67"/>
    <mergeCell ref="N67:Y67"/>
    <mergeCell ref="F65:G65"/>
    <mergeCell ref="H65:Q65"/>
    <mergeCell ref="R65:AC65"/>
    <mergeCell ref="F61:G61"/>
    <mergeCell ref="AI54:AU55"/>
    <mergeCell ref="AF63:AS63"/>
    <mergeCell ref="AF65:AS65"/>
    <mergeCell ref="D2:BE2"/>
    <mergeCell ref="AY14:BB14"/>
    <mergeCell ref="AY33:BB34"/>
    <mergeCell ref="AY32:BB32"/>
    <mergeCell ref="AW11:BD12"/>
    <mergeCell ref="Q11:AV12"/>
    <mergeCell ref="AQ14:AU14"/>
    <mergeCell ref="AQ22:AU22"/>
    <mergeCell ref="AY15:BB16"/>
    <mergeCell ref="D14:AP14"/>
    <mergeCell ref="AQ32:AU32"/>
    <mergeCell ref="D32:AP32"/>
    <mergeCell ref="D22:AP22"/>
    <mergeCell ref="E34:G34"/>
    <mergeCell ref="N19:N20"/>
    <mergeCell ref="AF19:AF20"/>
    <mergeCell ref="O18:AC18"/>
    <mergeCell ref="AG18:AU18"/>
    <mergeCell ref="AY24:BB24"/>
    <mergeCell ref="AY22:BB23"/>
    <mergeCell ref="AX4:BC4"/>
    <mergeCell ref="E4:AF4"/>
    <mergeCell ref="AX6:BC6"/>
    <mergeCell ref="AX8:BC8"/>
    <mergeCell ref="AS87:BD87"/>
    <mergeCell ref="AS88:BD88"/>
    <mergeCell ref="E81:Q81"/>
    <mergeCell ref="AF81:AR81"/>
    <mergeCell ref="AS81:BD81"/>
    <mergeCell ref="R81:AC81"/>
    <mergeCell ref="J83:AC84"/>
    <mergeCell ref="AK83:BD84"/>
    <mergeCell ref="E80:Q80"/>
    <mergeCell ref="AF80:AR80"/>
    <mergeCell ref="R80:AC80"/>
    <mergeCell ref="AS80:BD80"/>
    <mergeCell ref="AI4:AV4"/>
    <mergeCell ref="AI8:AV8"/>
    <mergeCell ref="AI6:AV6"/>
    <mergeCell ref="F57:G57"/>
    <mergeCell ref="AZ72:BC72"/>
    <mergeCell ref="AZ70:BC71"/>
    <mergeCell ref="D72:AU76"/>
    <mergeCell ref="F50:G50"/>
    <mergeCell ref="F40:G40"/>
    <mergeCell ref="F38:G38"/>
    <mergeCell ref="K36:AU36"/>
    <mergeCell ref="K53:AU53"/>
    <mergeCell ref="H48:Q48"/>
    <mergeCell ref="R48:AC48"/>
    <mergeCell ref="Z44:AK44"/>
    <mergeCell ref="V39:W39"/>
    <mergeCell ref="V49:W49"/>
    <mergeCell ref="F42:G42"/>
    <mergeCell ref="H50:M50"/>
    <mergeCell ref="H40:P40"/>
    <mergeCell ref="H34:AH34"/>
    <mergeCell ref="E27:N27"/>
    <mergeCell ref="E29:K29"/>
    <mergeCell ref="D53:J53"/>
    <mergeCell ref="AF90:AJ91"/>
    <mergeCell ref="AF83:AJ84"/>
    <mergeCell ref="E90:I91"/>
    <mergeCell ref="E83:I84"/>
    <mergeCell ref="H46:P46"/>
    <mergeCell ref="V56:W56"/>
    <mergeCell ref="H57:P57"/>
    <mergeCell ref="Q57:AB57"/>
    <mergeCell ref="H59:AA59"/>
    <mergeCell ref="AB59:AM59"/>
    <mergeCell ref="H61:Y61"/>
    <mergeCell ref="Z61:AK61"/>
    <mergeCell ref="H63:P63"/>
    <mergeCell ref="Q63:AB63"/>
    <mergeCell ref="E78:AC78"/>
    <mergeCell ref="AF78:BD78"/>
    <mergeCell ref="J90:AC91"/>
    <mergeCell ref="AK90:BD91"/>
    <mergeCell ref="E87:Q87"/>
    <mergeCell ref="AF87:AR87"/>
    <mergeCell ref="E88:Q88"/>
    <mergeCell ref="AF88:AR88"/>
    <mergeCell ref="R87:AC87"/>
    <mergeCell ref="R88:AC88"/>
    <mergeCell ref="AM27:AQ27"/>
    <mergeCell ref="H38:N38"/>
    <mergeCell ref="H42:AA42"/>
    <mergeCell ref="AB42:AM42"/>
    <mergeCell ref="Q46:AB46"/>
    <mergeCell ref="O38:Z38"/>
    <mergeCell ref="Q40:AB40"/>
    <mergeCell ref="N50:Y50"/>
    <mergeCell ref="H44:Y44"/>
    <mergeCell ref="AF46:AU46"/>
    <mergeCell ref="AF48:AU48"/>
  </mergeCells>
  <conditionalFormatting sqref="D20">
    <cfRule type="cellIs" dxfId="23" priority="4" operator="equal">
      <formula>"X"</formula>
    </cfRule>
  </conditionalFormatting>
  <conditionalFormatting sqref="S29:T29 P27:Q27 AA27:AB27 AK27:AL27 E30:F30 F38:G38 F40:G40 F42:G42 F44:G44 F46:G46 F48:G48 F50:G50 F55:G55 F57:G57 F59:G59 F61:G61 F63:G63 F65:G65 F67:G67">
    <cfRule type="cellIs" dxfId="22" priority="3" operator="equal">
      <formula>"x"</formula>
    </cfRule>
  </conditionalFormatting>
  <conditionalFormatting sqref="D36:J36 D53:J53">
    <cfRule type="containsText" dxfId="21" priority="1" operator="containsText" text="*- Select Year -*">
      <formula>NOT(ISERROR(SEARCH("*- Select Year -*",D36)))</formula>
    </cfRule>
  </conditionalFormatting>
  <dataValidations disablePrompts="1" count="5">
    <dataValidation type="list" allowBlank="1" showInputMessage="1" showErrorMessage="1" error="Please select from the dropdown menu." sqref="D20 S29:T29 AA27:AB27 AK27:AL27 P27:Q27 E30:F30 F38:G38 F40:G40 F42:G42 F44:G44 F46:G46 F48:G48 F50:G50 F55:G55 F57:G57 F59:G59 F61:G61 F63:G63 F65:G65 F67:G67">
      <formula1>$BO$13:$BO$14</formula1>
    </dataValidation>
    <dataValidation type="list" allowBlank="1" showInputMessage="1" showErrorMessage="1" error="Please select from the dropdown menu." sqref="D36 D53">
      <formula1>$BS$13:$BS$40</formula1>
    </dataValidation>
    <dataValidation type="list" allowBlank="1" showInputMessage="1" showErrorMessage="1" error="Please select from the dropdown menu." sqref="AX71">
      <formula1>$BN$12:$BN$261</formula1>
    </dataValidation>
    <dataValidation type="list" allowBlank="1" showInputMessage="1" showErrorMessage="1" error="Please select from the dropdown menu." sqref="J83:AC84 AK83:BD84 AK90:BD91 J90:AC91">
      <formula1>$BS$8:$BS$11</formula1>
    </dataValidation>
    <dataValidation type="list" allowBlank="1" showInputMessage="1" showErrorMessage="1" error="Please select from the dropdown menu." sqref="AZ72:BC72">
      <formula1>$BM$13:$BM$42</formula1>
    </dataValidation>
  </dataValidations>
  <printOptions horizontalCentered="1"/>
  <pageMargins left="0.2" right="0" top="0.5" bottom="0.5" header="0.3" footer="0.3"/>
  <pageSetup orientation="portrait" r:id="rId1"/>
  <headerFooter>
    <oddFooter>&amp;C&amp;7&amp;D&amp;R&amp;8&amp;P</oddFooter>
  </headerFooter>
  <rowBreaks count="1" manualBreakCount="1">
    <brk id="69" min="2" max="5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N15"/>
  <sheetViews>
    <sheetView showGridLines="0" workbookViewId="0">
      <selection activeCell="K19" sqref="K19"/>
    </sheetView>
  </sheetViews>
  <sheetFormatPr defaultRowHeight="14.25" x14ac:dyDescent="0.2"/>
  <cols>
    <col min="1" max="2" width="4.140625" style="202" customWidth="1"/>
    <col min="3" max="3" width="5.140625" style="202" customWidth="1"/>
    <col min="4" max="4" width="4" style="202" customWidth="1"/>
    <col min="5" max="38" width="4.140625" style="202" customWidth="1"/>
  </cols>
  <sheetData>
    <row r="1" spans="1:40" ht="18.75" thickBot="1" x14ac:dyDescent="0.25">
      <c r="A1" s="363" t="s">
        <v>679</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5" t="str">
        <f>'CDBG State Objectives'!AJ1</f>
        <v>Rev. 11/1/18</v>
      </c>
      <c r="AK1" s="366"/>
      <c r="AL1" s="367"/>
    </row>
    <row r="2" spans="1:40" s="231" customFormat="1" ht="33" customHeight="1" x14ac:dyDescent="0.2">
      <c r="A2" s="369" t="s">
        <v>681</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1"/>
    </row>
    <row r="3" spans="1:40" ht="18" customHeight="1" x14ac:dyDescent="0.2">
      <c r="A3" s="232" t="s">
        <v>325</v>
      </c>
      <c r="B3" s="372" t="s">
        <v>663</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row>
    <row r="4" spans="1:40" ht="18" customHeight="1" x14ac:dyDescent="0.2">
      <c r="A4" s="232" t="s">
        <v>326</v>
      </c>
      <c r="B4" s="372" t="s">
        <v>664</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row>
    <row r="5" spans="1:40" ht="18" customHeight="1" x14ac:dyDescent="0.2">
      <c r="A5" s="232" t="s">
        <v>327</v>
      </c>
      <c r="B5" s="372" t="s">
        <v>682</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row>
    <row r="6" spans="1:40" ht="18" customHeight="1" x14ac:dyDescent="0.2">
      <c r="A6" s="232" t="s">
        <v>328</v>
      </c>
      <c r="B6" s="372" t="s">
        <v>665</v>
      </c>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row>
    <row r="7" spans="1:40" ht="18" customHeight="1" x14ac:dyDescent="0.2">
      <c r="A7" s="232" t="s">
        <v>660</v>
      </c>
      <c r="B7" s="372" t="s">
        <v>666</v>
      </c>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row>
    <row r="8" spans="1:40" ht="18" customHeight="1" x14ac:dyDescent="0.2">
      <c r="A8" s="232" t="s">
        <v>661</v>
      </c>
      <c r="B8" s="372" t="s">
        <v>667</v>
      </c>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row>
    <row r="9" spans="1:40" ht="29.25" customHeight="1" x14ac:dyDescent="0.2">
      <c r="A9" s="232" t="s">
        <v>662</v>
      </c>
      <c r="B9" s="368" t="s">
        <v>668</v>
      </c>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row>
    <row r="10" spans="1:40" s="225" customFormat="1" ht="81.75" customHeight="1" thickBot="1" x14ac:dyDescent="0.25">
      <c r="A10" s="377" t="s">
        <v>684</v>
      </c>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9"/>
      <c r="AN10" s="226"/>
    </row>
    <row r="11" spans="1:40" ht="18" customHeight="1" x14ac:dyDescent="0.2">
      <c r="A11" s="384" t="s">
        <v>671</v>
      </c>
      <c r="B11" s="385"/>
      <c r="C11" s="385"/>
      <c r="D11" s="386" t="s">
        <v>675</v>
      </c>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7"/>
    </row>
    <row r="12" spans="1:40" ht="18" customHeight="1" x14ac:dyDescent="0.2">
      <c r="A12" s="392" t="s">
        <v>672</v>
      </c>
      <c r="B12" s="393"/>
      <c r="C12" s="394"/>
      <c r="D12" s="390" t="s">
        <v>669</v>
      </c>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1"/>
    </row>
    <row r="13" spans="1:40" ht="18" customHeight="1" x14ac:dyDescent="0.2">
      <c r="A13" s="388" t="s">
        <v>674</v>
      </c>
      <c r="B13" s="389"/>
      <c r="C13" s="389"/>
      <c r="D13" s="390" t="s">
        <v>670</v>
      </c>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1"/>
    </row>
    <row r="14" spans="1:40" ht="18" customHeight="1" x14ac:dyDescent="0.2">
      <c r="A14" s="380" t="s">
        <v>673</v>
      </c>
      <c r="B14" s="381"/>
      <c r="C14" s="381"/>
      <c r="D14" s="382" t="s">
        <v>678</v>
      </c>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3"/>
    </row>
    <row r="15" spans="1:40" s="231" customFormat="1" ht="18" customHeight="1" thickBot="1" x14ac:dyDescent="0.25">
      <c r="A15" s="373" t="s">
        <v>676</v>
      </c>
      <c r="B15" s="374"/>
      <c r="C15" s="374"/>
      <c r="D15" s="375" t="s">
        <v>677</v>
      </c>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6"/>
    </row>
  </sheetData>
  <sheetProtection password="CA79" sheet="1" objects="1" scenarios="1"/>
  <mergeCells count="21">
    <mergeCell ref="A15:C15"/>
    <mergeCell ref="D15:AL15"/>
    <mergeCell ref="A10:AL10"/>
    <mergeCell ref="A14:C14"/>
    <mergeCell ref="D14:AL14"/>
    <mergeCell ref="A11:C11"/>
    <mergeCell ref="D11:AL11"/>
    <mergeCell ref="A13:C13"/>
    <mergeCell ref="D13:AL13"/>
    <mergeCell ref="D12:AL12"/>
    <mergeCell ref="A12:C12"/>
    <mergeCell ref="A1:AI1"/>
    <mergeCell ref="AJ1:AL1"/>
    <mergeCell ref="B9:AL9"/>
    <mergeCell ref="A2:AL2"/>
    <mergeCell ref="B3:AL3"/>
    <mergeCell ref="B4:AL4"/>
    <mergeCell ref="B5:AL5"/>
    <mergeCell ref="B6:AL6"/>
    <mergeCell ref="B7:AL7"/>
    <mergeCell ref="B8:AL8"/>
  </mergeCells>
  <printOptions horizontalCentered="1"/>
  <pageMargins left="0.5" right="0" top="0.5" bottom="0.3" header="0" footer="0"/>
  <pageSetup scale="64" orientation="portrait" r:id="rId1"/>
  <headerFooter>
    <oddFooter>&amp;L&amp;9CDBG&amp;C&amp;9&amp;P of &amp;N&amp;R&amp;"Arial,Italic"&amp;9&amp;A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tint="0.59999389629810485"/>
    <pageSetUpPr fitToPage="1"/>
  </sheetPr>
  <dimension ref="A1:AN66"/>
  <sheetViews>
    <sheetView showGridLines="0" zoomScaleNormal="100" workbookViewId="0">
      <selection sqref="A1:AI1"/>
    </sheetView>
  </sheetViews>
  <sheetFormatPr defaultColWidth="10" defaultRowHeight="14.25" x14ac:dyDescent="0.2"/>
  <cols>
    <col min="1" max="38" width="4.140625" style="202" customWidth="1"/>
    <col min="39" max="39" width="10" style="202" hidden="1" customWidth="1"/>
    <col min="40" max="40" width="0" style="202" hidden="1" customWidth="1"/>
    <col min="41" max="16384" width="10" style="202"/>
  </cols>
  <sheetData>
    <row r="1" spans="1:40" s="201" customFormat="1" ht="18.75" thickBot="1" x14ac:dyDescent="0.3">
      <c r="A1" s="363" t="s">
        <v>378</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5" t="s">
        <v>698</v>
      </c>
      <c r="AK1" s="366"/>
      <c r="AL1" s="367"/>
    </row>
    <row r="2" spans="1:40" s="225" customFormat="1" ht="18" customHeight="1" thickBot="1" x14ac:dyDescent="0.25">
      <c r="A2" s="487" t="s">
        <v>680</v>
      </c>
      <c r="B2" s="488"/>
      <c r="C2" s="488"/>
      <c r="D2" s="488"/>
      <c r="E2" s="488"/>
      <c r="F2" s="488"/>
      <c r="G2" s="488"/>
      <c r="H2" s="489"/>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1"/>
      <c r="AN2" s="226"/>
    </row>
    <row r="3" spans="1:40" ht="30" customHeight="1" thickBot="1" x14ac:dyDescent="0.25">
      <c r="A3" s="474" t="s">
        <v>496</v>
      </c>
      <c r="B3" s="475"/>
      <c r="C3" s="475"/>
      <c r="D3" s="475"/>
      <c r="E3" s="475"/>
      <c r="F3" s="475"/>
      <c r="G3" s="475"/>
      <c r="H3" s="475"/>
      <c r="I3" s="475"/>
      <c r="J3" s="475"/>
      <c r="K3" s="475"/>
      <c r="L3" s="475"/>
      <c r="M3" s="475"/>
      <c r="N3" s="475"/>
      <c r="O3" s="475"/>
      <c r="P3" s="475"/>
      <c r="Q3" s="475"/>
      <c r="R3" s="475"/>
      <c r="S3" s="475"/>
      <c r="T3" s="475"/>
      <c r="U3" s="476" t="s">
        <v>696</v>
      </c>
      <c r="V3" s="477"/>
      <c r="W3" s="477"/>
      <c r="X3" s="477"/>
      <c r="Y3" s="477"/>
      <c r="Z3" s="477"/>
      <c r="AA3" s="477"/>
      <c r="AB3" s="477"/>
      <c r="AC3" s="477"/>
      <c r="AD3" s="477"/>
      <c r="AE3" s="477"/>
      <c r="AF3" s="477"/>
      <c r="AG3" s="477"/>
      <c r="AH3" s="477"/>
      <c r="AI3" s="477"/>
      <c r="AJ3" s="478"/>
      <c r="AK3" s="463">
        <f>MAX(S30+S31+S32+(MIN(20,AL30+AL31+AL32)),(S63+S64+S65+(MIN(20,AL63+AL64+AL65))))</f>
        <v>0</v>
      </c>
      <c r="AL3" s="464"/>
      <c r="AM3" s="206" t="s">
        <v>381</v>
      </c>
    </row>
    <row r="4" spans="1:40" s="204" customFormat="1" ht="15" customHeight="1" thickBot="1" x14ac:dyDescent="0.25">
      <c r="A4" s="468" t="s">
        <v>379</v>
      </c>
      <c r="B4" s="469"/>
      <c r="C4" s="469"/>
      <c r="D4" s="469"/>
      <c r="E4" s="469"/>
      <c r="F4" s="469"/>
      <c r="G4" s="469"/>
      <c r="H4" s="469"/>
      <c r="I4" s="469"/>
      <c r="J4" s="469"/>
      <c r="K4" s="469"/>
      <c r="L4" s="469"/>
      <c r="M4" s="470"/>
      <c r="N4" s="465"/>
      <c r="O4" s="466"/>
      <c r="P4" s="466"/>
      <c r="Q4" s="466"/>
      <c r="R4" s="466"/>
      <c r="S4" s="466"/>
      <c r="T4" s="466"/>
      <c r="U4" s="466"/>
      <c r="V4" s="466"/>
      <c r="W4" s="466"/>
      <c r="X4" s="466"/>
      <c r="Y4" s="466"/>
      <c r="Z4" s="466"/>
      <c r="AA4" s="466"/>
      <c r="AB4" s="466"/>
      <c r="AC4" s="466"/>
      <c r="AD4" s="466"/>
      <c r="AE4" s="466"/>
      <c r="AF4" s="466"/>
      <c r="AG4" s="466"/>
      <c r="AH4" s="466"/>
      <c r="AI4" s="466"/>
      <c r="AJ4" s="466"/>
      <c r="AK4" s="466"/>
      <c r="AL4" s="467"/>
      <c r="AM4" s="204" t="s">
        <v>380</v>
      </c>
    </row>
    <row r="5" spans="1:40" s="203" customFormat="1" ht="18.75" customHeight="1" thickBot="1" x14ac:dyDescent="0.25">
      <c r="A5" s="479" t="s">
        <v>406</v>
      </c>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1"/>
    </row>
    <row r="6" spans="1:40" s="204" customFormat="1" ht="15.95" customHeight="1" x14ac:dyDescent="0.2">
      <c r="A6" s="471" t="s">
        <v>407</v>
      </c>
      <c r="B6" s="472"/>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3"/>
    </row>
    <row r="7" spans="1:40" s="204" customFormat="1" ht="39.950000000000003" customHeight="1" x14ac:dyDescent="0.2">
      <c r="A7" s="411" t="s">
        <v>383</v>
      </c>
      <c r="B7" s="412"/>
      <c r="C7" s="412"/>
      <c r="D7" s="412"/>
      <c r="E7" s="412"/>
      <c r="F7" s="412"/>
      <c r="G7" s="412"/>
      <c r="H7" s="412"/>
      <c r="I7" s="412"/>
      <c r="J7" s="412"/>
      <c r="K7" s="412"/>
      <c r="L7" s="412"/>
      <c r="M7" s="412"/>
      <c r="N7" s="412"/>
      <c r="O7" s="412"/>
      <c r="P7" s="412"/>
      <c r="Q7" s="412"/>
      <c r="R7" s="413"/>
      <c r="S7" s="412" t="s">
        <v>382</v>
      </c>
      <c r="T7" s="412"/>
      <c r="U7" s="413"/>
      <c r="V7" s="446" t="s">
        <v>433</v>
      </c>
      <c r="W7" s="412"/>
      <c r="X7" s="413"/>
      <c r="Y7" s="447" t="s">
        <v>434</v>
      </c>
      <c r="Z7" s="447"/>
      <c r="AA7" s="447"/>
      <c r="AB7" s="447"/>
      <c r="AC7" s="448" t="s">
        <v>435</v>
      </c>
      <c r="AD7" s="449"/>
      <c r="AE7" s="450"/>
      <c r="AF7" s="446" t="s">
        <v>567</v>
      </c>
      <c r="AG7" s="412"/>
      <c r="AH7" s="412"/>
      <c r="AI7" s="412"/>
      <c r="AJ7" s="412"/>
      <c r="AK7" s="412"/>
      <c r="AL7" s="451"/>
    </row>
    <row r="8" spans="1:40" s="204" customFormat="1" ht="39.950000000000003" customHeight="1" x14ac:dyDescent="0.2">
      <c r="A8" s="454" t="s">
        <v>653</v>
      </c>
      <c r="B8" s="455"/>
      <c r="C8" s="455"/>
      <c r="D8" s="455"/>
      <c r="E8" s="455"/>
      <c r="F8" s="455"/>
      <c r="G8" s="455"/>
      <c r="H8" s="455"/>
      <c r="I8" s="455"/>
      <c r="J8" s="455"/>
      <c r="K8" s="455"/>
      <c r="L8" s="455"/>
      <c r="M8" s="455"/>
      <c r="N8" s="455"/>
      <c r="O8" s="455"/>
      <c r="P8" s="455"/>
      <c r="Q8" s="455"/>
      <c r="R8" s="455"/>
      <c r="S8" s="397"/>
      <c r="T8" s="397"/>
      <c r="U8" s="397"/>
      <c r="V8" s="460"/>
      <c r="W8" s="461"/>
      <c r="X8" s="462"/>
      <c r="Y8" s="398"/>
      <c r="Z8" s="398"/>
      <c r="AA8" s="398"/>
      <c r="AB8" s="398"/>
      <c r="AC8" s="398"/>
      <c r="AD8" s="398"/>
      <c r="AE8" s="398"/>
      <c r="AF8" s="395"/>
      <c r="AG8" s="395"/>
      <c r="AH8" s="395"/>
      <c r="AI8" s="395"/>
      <c r="AJ8" s="395"/>
      <c r="AK8" s="395"/>
      <c r="AL8" s="396"/>
      <c r="AN8" s="204">
        <f>IF(AF8="",0,1)</f>
        <v>0</v>
      </c>
    </row>
    <row r="9" spans="1:40" s="204" customFormat="1" ht="39.950000000000003" customHeight="1" x14ac:dyDescent="0.2">
      <c r="A9" s="482" t="s">
        <v>654</v>
      </c>
      <c r="B9" s="483"/>
      <c r="C9" s="483"/>
      <c r="D9" s="483"/>
      <c r="E9" s="483"/>
      <c r="F9" s="483"/>
      <c r="G9" s="483"/>
      <c r="H9" s="483"/>
      <c r="I9" s="483"/>
      <c r="J9" s="483"/>
      <c r="K9" s="483"/>
      <c r="L9" s="483"/>
      <c r="M9" s="483"/>
      <c r="N9" s="483"/>
      <c r="O9" s="483"/>
      <c r="P9" s="484"/>
      <c r="Q9" s="485" t="s">
        <v>655</v>
      </c>
      <c r="R9" s="486"/>
      <c r="S9" s="397"/>
      <c r="T9" s="397"/>
      <c r="U9" s="397"/>
      <c r="V9" s="460"/>
      <c r="W9" s="461"/>
      <c r="X9" s="462"/>
      <c r="Y9" s="398"/>
      <c r="Z9" s="398"/>
      <c r="AA9" s="398"/>
      <c r="AB9" s="398"/>
      <c r="AC9" s="398"/>
      <c r="AD9" s="398"/>
      <c r="AE9" s="398"/>
      <c r="AF9" s="395"/>
      <c r="AG9" s="395"/>
      <c r="AH9" s="395"/>
      <c r="AI9" s="395"/>
      <c r="AJ9" s="395"/>
      <c r="AK9" s="395"/>
      <c r="AL9" s="396"/>
      <c r="AN9" s="204">
        <f t="shared" ref="AN9:AN11" si="0">IF(AF9="",0,1)</f>
        <v>0</v>
      </c>
    </row>
    <row r="10" spans="1:40" s="204" customFormat="1" ht="39.950000000000003" customHeight="1" x14ac:dyDescent="0.2">
      <c r="A10" s="454" t="s">
        <v>656</v>
      </c>
      <c r="B10" s="455"/>
      <c r="C10" s="455"/>
      <c r="D10" s="455"/>
      <c r="E10" s="455"/>
      <c r="F10" s="455"/>
      <c r="G10" s="455"/>
      <c r="H10" s="455"/>
      <c r="I10" s="455"/>
      <c r="J10" s="455"/>
      <c r="K10" s="455"/>
      <c r="L10" s="455"/>
      <c r="M10" s="455"/>
      <c r="N10" s="455"/>
      <c r="O10" s="455"/>
      <c r="P10" s="455"/>
      <c r="Q10" s="455"/>
      <c r="R10" s="455"/>
      <c r="S10" s="397"/>
      <c r="T10" s="397"/>
      <c r="U10" s="397"/>
      <c r="V10" s="460"/>
      <c r="W10" s="461"/>
      <c r="X10" s="462"/>
      <c r="Y10" s="398"/>
      <c r="Z10" s="398"/>
      <c r="AA10" s="398"/>
      <c r="AB10" s="398"/>
      <c r="AC10" s="398"/>
      <c r="AD10" s="398"/>
      <c r="AE10" s="398"/>
      <c r="AF10" s="395"/>
      <c r="AG10" s="395"/>
      <c r="AH10" s="395"/>
      <c r="AI10" s="395"/>
      <c r="AJ10" s="395"/>
      <c r="AK10" s="395"/>
      <c r="AL10" s="396"/>
      <c r="AN10" s="204">
        <f t="shared" si="0"/>
        <v>0</v>
      </c>
    </row>
    <row r="11" spans="1:40" s="204" customFormat="1" ht="39.950000000000003" customHeight="1" x14ac:dyDescent="0.2">
      <c r="A11" s="438" t="s">
        <v>693</v>
      </c>
      <c r="B11" s="439"/>
      <c r="C11" s="439"/>
      <c r="D11" s="439"/>
      <c r="E11" s="439"/>
      <c r="F11" s="439"/>
      <c r="G11" s="439"/>
      <c r="H11" s="439"/>
      <c r="I11" s="439"/>
      <c r="J11" s="439"/>
      <c r="K11" s="439"/>
      <c r="L11" s="439"/>
      <c r="M11" s="439"/>
      <c r="N11" s="439"/>
      <c r="O11" s="439"/>
      <c r="P11" s="439"/>
      <c r="Q11" s="439"/>
      <c r="R11" s="439"/>
      <c r="S11" s="406"/>
      <c r="T11" s="406"/>
      <c r="U11" s="406"/>
      <c r="V11" s="457"/>
      <c r="W11" s="458"/>
      <c r="X11" s="459"/>
      <c r="Y11" s="407"/>
      <c r="Z11" s="407"/>
      <c r="AA11" s="407"/>
      <c r="AB11" s="407"/>
      <c r="AC11" s="407"/>
      <c r="AD11" s="407"/>
      <c r="AE11" s="407"/>
      <c r="AF11" s="421"/>
      <c r="AG11" s="421"/>
      <c r="AH11" s="421"/>
      <c r="AI11" s="421"/>
      <c r="AJ11" s="421"/>
      <c r="AK11" s="421"/>
      <c r="AL11" s="422"/>
      <c r="AN11" s="204">
        <f t="shared" si="0"/>
        <v>0</v>
      </c>
    </row>
    <row r="12" spans="1:40" s="204" customFormat="1" ht="15" customHeight="1" thickBot="1" x14ac:dyDescent="0.25">
      <c r="A12" s="435" t="s">
        <v>436</v>
      </c>
      <c r="B12" s="436"/>
      <c r="C12" s="436"/>
      <c r="D12" s="436"/>
      <c r="E12" s="436"/>
      <c r="F12" s="436"/>
      <c r="G12" s="436"/>
      <c r="H12" s="436"/>
      <c r="I12" s="436"/>
      <c r="J12" s="436"/>
      <c r="K12" s="436"/>
      <c r="L12" s="436"/>
      <c r="M12" s="436"/>
      <c r="N12" s="436"/>
      <c r="O12" s="436"/>
      <c r="P12" s="436"/>
      <c r="Q12" s="436"/>
      <c r="R12" s="436"/>
      <c r="S12" s="436"/>
      <c r="T12" s="436"/>
      <c r="U12" s="437"/>
      <c r="V12" s="401">
        <f>COUNTIFS(S8:S11,"Completed",V8:V11,"&gt;1/1/00",AN8:AN11,"1")</f>
        <v>0</v>
      </c>
      <c r="W12" s="402"/>
      <c r="X12" s="403"/>
      <c r="Y12" s="401">
        <f>COUNTIFS(S8:S11,"Pending",Y8:Y11,"&gt;1/1/00",AN8:AN11,"1")</f>
        <v>0</v>
      </c>
      <c r="Z12" s="402"/>
      <c r="AA12" s="402"/>
      <c r="AB12" s="403"/>
      <c r="AC12" s="401">
        <f>COUNTIFS(S8:S11,"Committed",AC8:AC11,"&gt;1/1/00")</f>
        <v>0</v>
      </c>
      <c r="AD12" s="402"/>
      <c r="AE12" s="403"/>
      <c r="AF12" s="440"/>
      <c r="AG12" s="441"/>
      <c r="AH12" s="441"/>
      <c r="AI12" s="441"/>
      <c r="AJ12" s="441"/>
      <c r="AK12" s="441"/>
      <c r="AL12" s="442"/>
    </row>
    <row r="13" spans="1:40" s="204" customFormat="1" ht="15.95" customHeight="1" x14ac:dyDescent="0.2">
      <c r="A13" s="471" t="s">
        <v>408</v>
      </c>
      <c r="B13" s="472"/>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3"/>
    </row>
    <row r="14" spans="1:40" s="204" customFormat="1" ht="39.950000000000003" customHeight="1" x14ac:dyDescent="0.2">
      <c r="A14" s="411" t="s">
        <v>383</v>
      </c>
      <c r="B14" s="412"/>
      <c r="C14" s="412"/>
      <c r="D14" s="412"/>
      <c r="E14" s="412"/>
      <c r="F14" s="412"/>
      <c r="G14" s="412"/>
      <c r="H14" s="412"/>
      <c r="I14" s="412"/>
      <c r="J14" s="412"/>
      <c r="K14" s="412"/>
      <c r="L14" s="412"/>
      <c r="M14" s="412"/>
      <c r="N14" s="412"/>
      <c r="O14" s="412"/>
      <c r="P14" s="412"/>
      <c r="Q14" s="412"/>
      <c r="R14" s="413"/>
      <c r="S14" s="412" t="s">
        <v>382</v>
      </c>
      <c r="T14" s="412"/>
      <c r="U14" s="413"/>
      <c r="V14" s="446" t="s">
        <v>433</v>
      </c>
      <c r="W14" s="412"/>
      <c r="X14" s="413"/>
      <c r="Y14" s="447" t="s">
        <v>434</v>
      </c>
      <c r="Z14" s="447"/>
      <c r="AA14" s="447"/>
      <c r="AB14" s="447"/>
      <c r="AC14" s="448" t="s">
        <v>435</v>
      </c>
      <c r="AD14" s="449"/>
      <c r="AE14" s="450"/>
      <c r="AF14" s="446" t="s">
        <v>567</v>
      </c>
      <c r="AG14" s="412"/>
      <c r="AH14" s="412"/>
      <c r="AI14" s="412"/>
      <c r="AJ14" s="412"/>
      <c r="AK14" s="412"/>
      <c r="AL14" s="451"/>
    </row>
    <row r="15" spans="1:40" s="204" customFormat="1" ht="39.950000000000003" customHeight="1" x14ac:dyDescent="0.2">
      <c r="A15" s="454" t="s">
        <v>657</v>
      </c>
      <c r="B15" s="455"/>
      <c r="C15" s="455"/>
      <c r="D15" s="455"/>
      <c r="E15" s="455"/>
      <c r="F15" s="455"/>
      <c r="G15" s="455"/>
      <c r="H15" s="455"/>
      <c r="I15" s="455"/>
      <c r="J15" s="455"/>
      <c r="K15" s="455"/>
      <c r="L15" s="455"/>
      <c r="M15" s="455"/>
      <c r="N15" s="455"/>
      <c r="O15" s="455"/>
      <c r="P15" s="455"/>
      <c r="Q15" s="455"/>
      <c r="R15" s="455"/>
      <c r="S15" s="397"/>
      <c r="T15" s="397"/>
      <c r="U15" s="397"/>
      <c r="V15" s="398"/>
      <c r="W15" s="398"/>
      <c r="X15" s="398"/>
      <c r="Y15" s="398"/>
      <c r="Z15" s="398"/>
      <c r="AA15" s="398"/>
      <c r="AB15" s="398"/>
      <c r="AC15" s="398"/>
      <c r="AD15" s="398"/>
      <c r="AE15" s="398"/>
      <c r="AF15" s="395"/>
      <c r="AG15" s="395"/>
      <c r="AH15" s="395"/>
      <c r="AI15" s="395"/>
      <c r="AJ15" s="395"/>
      <c r="AK15" s="395"/>
      <c r="AL15" s="396"/>
      <c r="AN15" s="204">
        <f t="shared" ref="AN15:AN20" si="1">IF(AF15="",0,1)</f>
        <v>0</v>
      </c>
    </row>
    <row r="16" spans="1:40" s="204" customFormat="1" ht="39.950000000000003" customHeight="1" x14ac:dyDescent="0.2">
      <c r="A16" s="454" t="s">
        <v>658</v>
      </c>
      <c r="B16" s="455"/>
      <c r="C16" s="455"/>
      <c r="D16" s="455"/>
      <c r="E16" s="455"/>
      <c r="F16" s="455"/>
      <c r="G16" s="455"/>
      <c r="H16" s="455"/>
      <c r="I16" s="455"/>
      <c r="J16" s="455"/>
      <c r="K16" s="455"/>
      <c r="L16" s="455"/>
      <c r="M16" s="455"/>
      <c r="N16" s="455"/>
      <c r="O16" s="455"/>
      <c r="P16" s="455"/>
      <c r="Q16" s="455"/>
      <c r="R16" s="455"/>
      <c r="S16" s="397"/>
      <c r="T16" s="397"/>
      <c r="U16" s="397"/>
      <c r="V16" s="398"/>
      <c r="W16" s="398"/>
      <c r="X16" s="398"/>
      <c r="Y16" s="398"/>
      <c r="Z16" s="398"/>
      <c r="AA16" s="398"/>
      <c r="AB16" s="398"/>
      <c r="AC16" s="398"/>
      <c r="AD16" s="398"/>
      <c r="AE16" s="398"/>
      <c r="AF16" s="395"/>
      <c r="AG16" s="395"/>
      <c r="AH16" s="395"/>
      <c r="AI16" s="395"/>
      <c r="AJ16" s="395"/>
      <c r="AK16" s="395"/>
      <c r="AL16" s="396"/>
      <c r="AN16" s="204">
        <f t="shared" si="1"/>
        <v>0</v>
      </c>
    </row>
    <row r="17" spans="1:40" s="204" customFormat="1" ht="39.950000000000003" customHeight="1" x14ac:dyDescent="0.2">
      <c r="A17" s="454" t="s">
        <v>659</v>
      </c>
      <c r="B17" s="455"/>
      <c r="C17" s="455"/>
      <c r="D17" s="455"/>
      <c r="E17" s="455"/>
      <c r="F17" s="455"/>
      <c r="G17" s="455"/>
      <c r="H17" s="455"/>
      <c r="I17" s="455"/>
      <c r="J17" s="455"/>
      <c r="K17" s="455"/>
      <c r="L17" s="455"/>
      <c r="M17" s="455"/>
      <c r="N17" s="455"/>
      <c r="O17" s="455"/>
      <c r="P17" s="455"/>
      <c r="Q17" s="455"/>
      <c r="R17" s="455"/>
      <c r="S17" s="397"/>
      <c r="T17" s="397"/>
      <c r="U17" s="397"/>
      <c r="V17" s="398"/>
      <c r="W17" s="398"/>
      <c r="X17" s="398"/>
      <c r="Y17" s="398"/>
      <c r="Z17" s="398"/>
      <c r="AA17" s="398"/>
      <c r="AB17" s="398"/>
      <c r="AC17" s="398"/>
      <c r="AD17" s="398"/>
      <c r="AE17" s="398"/>
      <c r="AF17" s="395"/>
      <c r="AG17" s="395"/>
      <c r="AH17" s="395"/>
      <c r="AI17" s="395"/>
      <c r="AJ17" s="395"/>
      <c r="AK17" s="395"/>
      <c r="AL17" s="396"/>
      <c r="AN17" s="204">
        <f t="shared" si="1"/>
        <v>0</v>
      </c>
    </row>
    <row r="18" spans="1:40" s="204" customFormat="1" ht="39.950000000000003" customHeight="1" x14ac:dyDescent="0.2">
      <c r="A18" s="399" t="s">
        <v>384</v>
      </c>
      <c r="B18" s="453"/>
      <c r="C18" s="453"/>
      <c r="D18" s="453"/>
      <c r="E18" s="453"/>
      <c r="F18" s="453"/>
      <c r="G18" s="453"/>
      <c r="H18" s="453"/>
      <c r="I18" s="453"/>
      <c r="J18" s="453"/>
      <c r="K18" s="453"/>
      <c r="L18" s="453"/>
      <c r="M18" s="453"/>
      <c r="N18" s="453"/>
      <c r="O18" s="453"/>
      <c r="P18" s="453"/>
      <c r="Q18" s="453"/>
      <c r="R18" s="453"/>
      <c r="S18" s="397"/>
      <c r="T18" s="397"/>
      <c r="U18" s="397"/>
      <c r="V18" s="398"/>
      <c r="W18" s="398"/>
      <c r="X18" s="398"/>
      <c r="Y18" s="398"/>
      <c r="Z18" s="398"/>
      <c r="AA18" s="398"/>
      <c r="AB18" s="398"/>
      <c r="AC18" s="398"/>
      <c r="AD18" s="398"/>
      <c r="AE18" s="398"/>
      <c r="AF18" s="395"/>
      <c r="AG18" s="395"/>
      <c r="AH18" s="395"/>
      <c r="AI18" s="395"/>
      <c r="AJ18" s="395"/>
      <c r="AK18" s="395"/>
      <c r="AL18" s="396"/>
      <c r="AN18" s="204">
        <f t="shared" si="1"/>
        <v>0</v>
      </c>
    </row>
    <row r="19" spans="1:40" s="204" customFormat="1" ht="39.950000000000003" customHeight="1" x14ac:dyDescent="0.2">
      <c r="A19" s="456" t="s">
        <v>385</v>
      </c>
      <c r="B19" s="453"/>
      <c r="C19" s="453"/>
      <c r="D19" s="453"/>
      <c r="E19" s="453"/>
      <c r="F19" s="453"/>
      <c r="G19" s="453"/>
      <c r="H19" s="453"/>
      <c r="I19" s="453"/>
      <c r="J19" s="453"/>
      <c r="K19" s="453"/>
      <c r="L19" s="453"/>
      <c r="M19" s="453"/>
      <c r="N19" s="453"/>
      <c r="O19" s="453"/>
      <c r="P19" s="453"/>
      <c r="Q19" s="453"/>
      <c r="R19" s="453"/>
      <c r="S19" s="397"/>
      <c r="T19" s="397"/>
      <c r="U19" s="397"/>
      <c r="V19" s="398"/>
      <c r="W19" s="398"/>
      <c r="X19" s="398"/>
      <c r="Y19" s="398"/>
      <c r="Z19" s="398"/>
      <c r="AA19" s="398"/>
      <c r="AB19" s="398"/>
      <c r="AC19" s="398"/>
      <c r="AD19" s="398"/>
      <c r="AE19" s="398"/>
      <c r="AF19" s="395"/>
      <c r="AG19" s="395"/>
      <c r="AH19" s="395"/>
      <c r="AI19" s="395"/>
      <c r="AJ19" s="395"/>
      <c r="AK19" s="395"/>
      <c r="AL19" s="396"/>
      <c r="AN19" s="204">
        <f t="shared" si="1"/>
        <v>0</v>
      </c>
    </row>
    <row r="20" spans="1:40" s="204" customFormat="1" ht="39.950000000000003" customHeight="1" x14ac:dyDescent="0.2">
      <c r="A20" s="438" t="s">
        <v>694</v>
      </c>
      <c r="B20" s="439"/>
      <c r="C20" s="439"/>
      <c r="D20" s="439"/>
      <c r="E20" s="439"/>
      <c r="F20" s="439"/>
      <c r="G20" s="439"/>
      <c r="H20" s="439"/>
      <c r="I20" s="439"/>
      <c r="J20" s="439"/>
      <c r="K20" s="439"/>
      <c r="L20" s="439"/>
      <c r="M20" s="439"/>
      <c r="N20" s="439"/>
      <c r="O20" s="439"/>
      <c r="P20" s="439"/>
      <c r="Q20" s="439"/>
      <c r="R20" s="439"/>
      <c r="S20" s="406"/>
      <c r="T20" s="406"/>
      <c r="U20" s="406"/>
      <c r="V20" s="407"/>
      <c r="W20" s="407"/>
      <c r="X20" s="407"/>
      <c r="Y20" s="407"/>
      <c r="Z20" s="407"/>
      <c r="AA20" s="407"/>
      <c r="AB20" s="407"/>
      <c r="AC20" s="407"/>
      <c r="AD20" s="407"/>
      <c r="AE20" s="407"/>
      <c r="AF20" s="421"/>
      <c r="AG20" s="421"/>
      <c r="AH20" s="421"/>
      <c r="AI20" s="421"/>
      <c r="AJ20" s="421"/>
      <c r="AK20" s="421"/>
      <c r="AL20" s="422"/>
      <c r="AN20" s="204">
        <f t="shared" si="1"/>
        <v>0</v>
      </c>
    </row>
    <row r="21" spans="1:40" s="204" customFormat="1" ht="15" customHeight="1" thickBot="1" x14ac:dyDescent="0.25">
      <c r="A21" s="435" t="s">
        <v>437</v>
      </c>
      <c r="B21" s="436"/>
      <c r="C21" s="436"/>
      <c r="D21" s="436"/>
      <c r="E21" s="436"/>
      <c r="F21" s="436"/>
      <c r="G21" s="436"/>
      <c r="H21" s="436"/>
      <c r="I21" s="436"/>
      <c r="J21" s="436"/>
      <c r="K21" s="436"/>
      <c r="L21" s="436"/>
      <c r="M21" s="436"/>
      <c r="N21" s="436"/>
      <c r="O21" s="436"/>
      <c r="P21" s="436"/>
      <c r="Q21" s="436"/>
      <c r="R21" s="436"/>
      <c r="S21" s="436"/>
      <c r="T21" s="436"/>
      <c r="U21" s="437"/>
      <c r="V21" s="401">
        <f>COUNTIFS(S15:S20,"Completed",V15:V20,"&gt;1/1/00",AN15:AN20,"1")</f>
        <v>0</v>
      </c>
      <c r="W21" s="402"/>
      <c r="X21" s="403"/>
      <c r="Y21" s="401">
        <f>COUNTIFS(S15:S20,"Pending",Y15:Y20,"&gt;1/1/00",AN15:AN20,"1")</f>
        <v>0</v>
      </c>
      <c r="Z21" s="402"/>
      <c r="AA21" s="402"/>
      <c r="AB21" s="403"/>
      <c r="AC21" s="401">
        <f>COUNTIFS(S15:S20,"Committed",AC15:AC20,"&gt;1/1/00")</f>
        <v>0</v>
      </c>
      <c r="AD21" s="402"/>
      <c r="AE21" s="403"/>
      <c r="AF21" s="440"/>
      <c r="AG21" s="441"/>
      <c r="AH21" s="441"/>
      <c r="AI21" s="441"/>
      <c r="AJ21" s="441"/>
      <c r="AK21" s="441"/>
      <c r="AL21" s="442"/>
    </row>
    <row r="22" spans="1:40" s="204" customFormat="1" ht="15.95" customHeight="1" x14ac:dyDescent="0.2">
      <c r="A22" s="408" t="s">
        <v>409</v>
      </c>
      <c r="B22" s="409"/>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10"/>
    </row>
    <row r="23" spans="1:40" s="204" customFormat="1" ht="39.950000000000003" customHeight="1" x14ac:dyDescent="0.2">
      <c r="A23" s="411" t="s">
        <v>383</v>
      </c>
      <c r="B23" s="412"/>
      <c r="C23" s="412"/>
      <c r="D23" s="412"/>
      <c r="E23" s="412"/>
      <c r="F23" s="412"/>
      <c r="G23" s="412"/>
      <c r="H23" s="412"/>
      <c r="I23" s="412"/>
      <c r="J23" s="412"/>
      <c r="K23" s="412"/>
      <c r="L23" s="412"/>
      <c r="M23" s="412"/>
      <c r="N23" s="412"/>
      <c r="O23" s="412"/>
      <c r="P23" s="412"/>
      <c r="Q23" s="412"/>
      <c r="R23" s="413"/>
      <c r="S23" s="412" t="s">
        <v>382</v>
      </c>
      <c r="T23" s="412"/>
      <c r="U23" s="413"/>
      <c r="V23" s="446" t="s">
        <v>433</v>
      </c>
      <c r="W23" s="412"/>
      <c r="X23" s="413"/>
      <c r="Y23" s="447" t="s">
        <v>434</v>
      </c>
      <c r="Z23" s="447"/>
      <c r="AA23" s="447"/>
      <c r="AB23" s="447"/>
      <c r="AC23" s="448" t="s">
        <v>435</v>
      </c>
      <c r="AD23" s="449"/>
      <c r="AE23" s="450"/>
      <c r="AF23" s="446" t="s">
        <v>567</v>
      </c>
      <c r="AG23" s="412"/>
      <c r="AH23" s="412"/>
      <c r="AI23" s="412"/>
      <c r="AJ23" s="412"/>
      <c r="AK23" s="412"/>
      <c r="AL23" s="451"/>
    </row>
    <row r="24" spans="1:40" s="204" customFormat="1" ht="39.950000000000003" customHeight="1" x14ac:dyDescent="0.2">
      <c r="A24" s="399" t="s">
        <v>386</v>
      </c>
      <c r="B24" s="453"/>
      <c r="C24" s="453"/>
      <c r="D24" s="453"/>
      <c r="E24" s="453"/>
      <c r="F24" s="453"/>
      <c r="G24" s="453"/>
      <c r="H24" s="453"/>
      <c r="I24" s="453"/>
      <c r="J24" s="453"/>
      <c r="K24" s="453"/>
      <c r="L24" s="453"/>
      <c r="M24" s="453"/>
      <c r="N24" s="453"/>
      <c r="O24" s="453"/>
      <c r="P24" s="453"/>
      <c r="Q24" s="453"/>
      <c r="R24" s="453"/>
      <c r="S24" s="397"/>
      <c r="T24" s="397"/>
      <c r="U24" s="397"/>
      <c r="V24" s="398"/>
      <c r="W24" s="398"/>
      <c r="X24" s="398"/>
      <c r="Y24" s="398"/>
      <c r="Z24" s="398"/>
      <c r="AA24" s="398"/>
      <c r="AB24" s="398"/>
      <c r="AC24" s="398"/>
      <c r="AD24" s="398"/>
      <c r="AE24" s="398"/>
      <c r="AF24" s="395"/>
      <c r="AG24" s="395"/>
      <c r="AH24" s="395"/>
      <c r="AI24" s="395"/>
      <c r="AJ24" s="395"/>
      <c r="AK24" s="395"/>
      <c r="AL24" s="396"/>
      <c r="AN24" s="204">
        <f t="shared" ref="AN24:AN27" si="2">IF(AF24="",0,1)</f>
        <v>0</v>
      </c>
    </row>
    <row r="25" spans="1:40" s="204" customFormat="1" ht="39.950000000000003" customHeight="1" x14ac:dyDescent="0.2">
      <c r="A25" s="399" t="s">
        <v>387</v>
      </c>
      <c r="B25" s="453"/>
      <c r="C25" s="453"/>
      <c r="D25" s="453"/>
      <c r="E25" s="453"/>
      <c r="F25" s="453"/>
      <c r="G25" s="453"/>
      <c r="H25" s="453"/>
      <c r="I25" s="453"/>
      <c r="J25" s="453"/>
      <c r="K25" s="453"/>
      <c r="L25" s="453"/>
      <c r="M25" s="453"/>
      <c r="N25" s="453"/>
      <c r="O25" s="453"/>
      <c r="P25" s="453"/>
      <c r="Q25" s="453"/>
      <c r="R25" s="453"/>
      <c r="S25" s="397"/>
      <c r="T25" s="397"/>
      <c r="U25" s="397"/>
      <c r="V25" s="398"/>
      <c r="W25" s="398"/>
      <c r="X25" s="398"/>
      <c r="Y25" s="398"/>
      <c r="Z25" s="398"/>
      <c r="AA25" s="398"/>
      <c r="AB25" s="398"/>
      <c r="AC25" s="398"/>
      <c r="AD25" s="398"/>
      <c r="AE25" s="398"/>
      <c r="AF25" s="395"/>
      <c r="AG25" s="395"/>
      <c r="AH25" s="395"/>
      <c r="AI25" s="395"/>
      <c r="AJ25" s="395"/>
      <c r="AK25" s="395"/>
      <c r="AL25" s="396"/>
      <c r="AN25" s="204">
        <f t="shared" si="2"/>
        <v>0</v>
      </c>
    </row>
    <row r="26" spans="1:40" s="204" customFormat="1" ht="39.950000000000003" customHeight="1" x14ac:dyDescent="0.2">
      <c r="A26" s="399" t="s">
        <v>388</v>
      </c>
      <c r="B26" s="453"/>
      <c r="C26" s="453"/>
      <c r="D26" s="453"/>
      <c r="E26" s="453"/>
      <c r="F26" s="453"/>
      <c r="G26" s="453"/>
      <c r="H26" s="453"/>
      <c r="I26" s="453"/>
      <c r="J26" s="453"/>
      <c r="K26" s="453"/>
      <c r="L26" s="453"/>
      <c r="M26" s="453"/>
      <c r="N26" s="453"/>
      <c r="O26" s="453"/>
      <c r="P26" s="453"/>
      <c r="Q26" s="453"/>
      <c r="R26" s="453"/>
      <c r="S26" s="397"/>
      <c r="T26" s="397"/>
      <c r="U26" s="397"/>
      <c r="V26" s="398"/>
      <c r="W26" s="398"/>
      <c r="X26" s="398"/>
      <c r="Y26" s="398"/>
      <c r="Z26" s="398"/>
      <c r="AA26" s="398"/>
      <c r="AB26" s="398"/>
      <c r="AC26" s="398"/>
      <c r="AD26" s="398"/>
      <c r="AE26" s="398"/>
      <c r="AF26" s="395"/>
      <c r="AG26" s="395"/>
      <c r="AH26" s="395"/>
      <c r="AI26" s="395"/>
      <c r="AJ26" s="395"/>
      <c r="AK26" s="395"/>
      <c r="AL26" s="396"/>
      <c r="AN26" s="204">
        <f t="shared" si="2"/>
        <v>0</v>
      </c>
    </row>
    <row r="27" spans="1:40" s="204" customFormat="1" ht="39.950000000000003" customHeight="1" x14ac:dyDescent="0.2">
      <c r="A27" s="438" t="s">
        <v>694</v>
      </c>
      <c r="B27" s="439"/>
      <c r="C27" s="439"/>
      <c r="D27" s="439"/>
      <c r="E27" s="439"/>
      <c r="F27" s="439"/>
      <c r="G27" s="439"/>
      <c r="H27" s="439"/>
      <c r="I27" s="439"/>
      <c r="J27" s="439"/>
      <c r="K27" s="439"/>
      <c r="L27" s="439"/>
      <c r="M27" s="439"/>
      <c r="N27" s="439"/>
      <c r="O27" s="439"/>
      <c r="P27" s="439"/>
      <c r="Q27" s="439"/>
      <c r="R27" s="439"/>
      <c r="S27" s="406"/>
      <c r="T27" s="406"/>
      <c r="U27" s="406"/>
      <c r="V27" s="407"/>
      <c r="W27" s="407"/>
      <c r="X27" s="407"/>
      <c r="Y27" s="407"/>
      <c r="Z27" s="407"/>
      <c r="AA27" s="407"/>
      <c r="AB27" s="407"/>
      <c r="AC27" s="407"/>
      <c r="AD27" s="407"/>
      <c r="AE27" s="407"/>
      <c r="AF27" s="421"/>
      <c r="AG27" s="421"/>
      <c r="AH27" s="421"/>
      <c r="AI27" s="421"/>
      <c r="AJ27" s="421"/>
      <c r="AK27" s="421"/>
      <c r="AL27" s="422"/>
      <c r="AN27" s="204">
        <f t="shared" si="2"/>
        <v>0</v>
      </c>
    </row>
    <row r="28" spans="1:40" s="204" customFormat="1" ht="15" customHeight="1" thickBot="1" x14ac:dyDescent="0.25">
      <c r="A28" s="435" t="s">
        <v>438</v>
      </c>
      <c r="B28" s="436"/>
      <c r="C28" s="436"/>
      <c r="D28" s="436"/>
      <c r="E28" s="436"/>
      <c r="F28" s="436"/>
      <c r="G28" s="436"/>
      <c r="H28" s="436"/>
      <c r="I28" s="436"/>
      <c r="J28" s="436"/>
      <c r="K28" s="436"/>
      <c r="L28" s="436"/>
      <c r="M28" s="436"/>
      <c r="N28" s="436"/>
      <c r="O28" s="436"/>
      <c r="P28" s="436"/>
      <c r="Q28" s="436"/>
      <c r="R28" s="436"/>
      <c r="S28" s="436"/>
      <c r="T28" s="436"/>
      <c r="U28" s="437"/>
      <c r="V28" s="401">
        <f>COUNTIFS(S24:S27,"Completed",V24:V27,"&gt;1/1/00",AN24:AN27,"1")</f>
        <v>0</v>
      </c>
      <c r="W28" s="402"/>
      <c r="X28" s="403"/>
      <c r="Y28" s="401">
        <f>COUNTIFS(S24:S27,"Pending",Y24:Y27,"&gt;1/1/00",AN24:AN27,"1")</f>
        <v>0</v>
      </c>
      <c r="Z28" s="402"/>
      <c r="AA28" s="402"/>
      <c r="AB28" s="403"/>
      <c r="AC28" s="401">
        <f>COUNTIFS(S24:S27,"Committed",AC24:AC27,"&gt;1/1/00")</f>
        <v>0</v>
      </c>
      <c r="AD28" s="402"/>
      <c r="AE28" s="403"/>
      <c r="AF28" s="440"/>
      <c r="AG28" s="441"/>
      <c r="AH28" s="441"/>
      <c r="AI28" s="441"/>
      <c r="AJ28" s="441"/>
      <c r="AK28" s="441"/>
      <c r="AL28" s="442"/>
    </row>
    <row r="29" spans="1:40" s="204" customFormat="1" ht="15" customHeight="1" thickBot="1" x14ac:dyDescent="0.25">
      <c r="A29" s="435" t="s">
        <v>443</v>
      </c>
      <c r="B29" s="436"/>
      <c r="C29" s="436"/>
      <c r="D29" s="436"/>
      <c r="E29" s="436"/>
      <c r="F29" s="436"/>
      <c r="G29" s="436"/>
      <c r="H29" s="436"/>
      <c r="I29" s="436"/>
      <c r="J29" s="436"/>
      <c r="K29" s="436"/>
      <c r="L29" s="436"/>
      <c r="M29" s="436"/>
      <c r="N29" s="436"/>
      <c r="O29" s="436"/>
      <c r="P29" s="436"/>
      <c r="Q29" s="436"/>
      <c r="R29" s="436"/>
      <c r="S29" s="436"/>
      <c r="T29" s="436"/>
      <c r="U29" s="437"/>
      <c r="V29" s="401">
        <f>V12+V21+V28</f>
        <v>0</v>
      </c>
      <c r="W29" s="402"/>
      <c r="X29" s="403"/>
      <c r="Y29" s="401">
        <f>Y12+Y21+Y28</f>
        <v>0</v>
      </c>
      <c r="Z29" s="402"/>
      <c r="AA29" s="402"/>
      <c r="AB29" s="403"/>
      <c r="AC29" s="401">
        <f>AC12+AC21+AC28</f>
        <v>0</v>
      </c>
      <c r="AD29" s="402"/>
      <c r="AE29" s="403"/>
      <c r="AF29" s="440"/>
      <c r="AG29" s="441"/>
      <c r="AH29" s="441"/>
      <c r="AI29" s="441"/>
      <c r="AJ29" s="441"/>
      <c r="AK29" s="441"/>
      <c r="AL29" s="442"/>
    </row>
    <row r="30" spans="1:40" s="204" customFormat="1" ht="15" customHeight="1" x14ac:dyDescent="0.2">
      <c r="A30" s="423" t="s">
        <v>448</v>
      </c>
      <c r="B30" s="424"/>
      <c r="C30" s="424"/>
      <c r="D30" s="424"/>
      <c r="E30" s="424"/>
      <c r="F30" s="424"/>
      <c r="G30" s="424"/>
      <c r="H30" s="424"/>
      <c r="I30" s="424"/>
      <c r="J30" s="424"/>
      <c r="K30" s="424"/>
      <c r="L30" s="424"/>
      <c r="M30" s="424"/>
      <c r="N30" s="424"/>
      <c r="O30" s="424"/>
      <c r="P30" s="424"/>
      <c r="Q30" s="425"/>
      <c r="R30" s="216" t="str">
        <f>IF(AND(V12&gt;0,V21&gt;0,V28&gt;0),"Yes","No")</f>
        <v>No</v>
      </c>
      <c r="S30" s="212">
        <f>IF(R30="Yes",40,0)</f>
        <v>0</v>
      </c>
      <c r="T30" s="426" t="s">
        <v>445</v>
      </c>
      <c r="U30" s="427"/>
      <c r="V30" s="427"/>
      <c r="W30" s="427"/>
      <c r="X30" s="427"/>
      <c r="Y30" s="427"/>
      <c r="Z30" s="427"/>
      <c r="AA30" s="427"/>
      <c r="AB30" s="427"/>
      <c r="AC30" s="427"/>
      <c r="AD30" s="427"/>
      <c r="AE30" s="427"/>
      <c r="AF30" s="427"/>
      <c r="AG30" s="427"/>
      <c r="AH30" s="427"/>
      <c r="AI30" s="427"/>
      <c r="AJ30" s="428"/>
      <c r="AK30" s="219">
        <f>IF(AND(R30="No",R31="No",R32="No"),0,IF(R30="Yes",V12+V21+V28-3,V12+V21+V28))</f>
        <v>0</v>
      </c>
      <c r="AL30" s="210">
        <f>MIN(AK30*5,20)</f>
        <v>0</v>
      </c>
    </row>
    <row r="31" spans="1:40" s="204" customFormat="1" ht="15" customHeight="1" x14ac:dyDescent="0.2">
      <c r="A31" s="429" t="s">
        <v>449</v>
      </c>
      <c r="B31" s="430"/>
      <c r="C31" s="430"/>
      <c r="D31" s="430"/>
      <c r="E31" s="430"/>
      <c r="F31" s="430"/>
      <c r="G31" s="430"/>
      <c r="H31" s="430"/>
      <c r="I31" s="430"/>
      <c r="J31" s="430"/>
      <c r="K31" s="430"/>
      <c r="L31" s="430"/>
      <c r="M31" s="430"/>
      <c r="N31" s="430"/>
      <c r="O31" s="430"/>
      <c r="P31" s="430"/>
      <c r="Q31" s="431"/>
      <c r="R31" s="217" t="str">
        <f>IF(AND(Y12&gt;0,Y21&gt;0,Y28&gt;0),"Yes","No")</f>
        <v>No</v>
      </c>
      <c r="S31" s="211">
        <f>IF(R31="Yes",30,0)</f>
        <v>0</v>
      </c>
      <c r="T31" s="432" t="s">
        <v>446</v>
      </c>
      <c r="U31" s="433"/>
      <c r="V31" s="433"/>
      <c r="W31" s="433"/>
      <c r="X31" s="433"/>
      <c r="Y31" s="433"/>
      <c r="Z31" s="433"/>
      <c r="AA31" s="433"/>
      <c r="AB31" s="433"/>
      <c r="AC31" s="433"/>
      <c r="AD31" s="433"/>
      <c r="AE31" s="433"/>
      <c r="AF31" s="433"/>
      <c r="AG31" s="433"/>
      <c r="AH31" s="433"/>
      <c r="AI31" s="433"/>
      <c r="AJ31" s="434"/>
      <c r="AK31" s="220">
        <f>IF(AND(R30="No",R31="No",R32="No"),0,IF(R31="Yes",Y12+Y21+Y28-3,Y12+Y21+Y28))</f>
        <v>0</v>
      </c>
      <c r="AL31" s="213">
        <f>MIN(AK31*5,20)</f>
        <v>0</v>
      </c>
    </row>
    <row r="32" spans="1:40" s="204" customFormat="1" ht="15" customHeight="1" thickBot="1" x14ac:dyDescent="0.25">
      <c r="A32" s="415" t="s">
        <v>444</v>
      </c>
      <c r="B32" s="416"/>
      <c r="C32" s="416"/>
      <c r="D32" s="416"/>
      <c r="E32" s="416"/>
      <c r="F32" s="416"/>
      <c r="G32" s="416"/>
      <c r="H32" s="416"/>
      <c r="I32" s="416"/>
      <c r="J32" s="416"/>
      <c r="K32" s="416"/>
      <c r="L32" s="416"/>
      <c r="M32" s="416"/>
      <c r="N32" s="416"/>
      <c r="O32" s="416"/>
      <c r="P32" s="416"/>
      <c r="Q32" s="417"/>
      <c r="R32" s="218" t="str">
        <f>IF(AND(AC12&gt;0,AC21&gt;0,AC28&gt;0),"Yes","No")</f>
        <v>No</v>
      </c>
      <c r="S32" s="214">
        <f>IF(R32="Yes",10,0)</f>
        <v>0</v>
      </c>
      <c r="T32" s="418" t="s">
        <v>447</v>
      </c>
      <c r="U32" s="419"/>
      <c r="V32" s="419"/>
      <c r="W32" s="419"/>
      <c r="X32" s="419"/>
      <c r="Y32" s="419"/>
      <c r="Z32" s="419"/>
      <c r="AA32" s="419"/>
      <c r="AB32" s="419"/>
      <c r="AC32" s="419"/>
      <c r="AD32" s="419"/>
      <c r="AE32" s="419"/>
      <c r="AF32" s="419"/>
      <c r="AG32" s="419"/>
      <c r="AH32" s="419"/>
      <c r="AI32" s="419"/>
      <c r="AJ32" s="420"/>
      <c r="AK32" s="221">
        <f>IF(AND(R30="No",R31="No",R32="No"),0,IF(R32="Yes",AC12+AC21+AC28-3,AC12+AC21+AC28))</f>
        <v>0</v>
      </c>
      <c r="AL32" s="215">
        <f>MIN(AK32*5,20)</f>
        <v>0</v>
      </c>
    </row>
    <row r="33" spans="1:40" s="203" customFormat="1" ht="18.75" customHeight="1" thickBot="1" x14ac:dyDescent="0.25">
      <c r="A33" s="479" t="s">
        <v>389</v>
      </c>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1"/>
    </row>
    <row r="34" spans="1:40" s="204" customFormat="1" ht="15.95" customHeight="1" x14ac:dyDescent="0.2">
      <c r="A34" s="408" t="s">
        <v>410</v>
      </c>
      <c r="B34" s="409"/>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10"/>
    </row>
    <row r="35" spans="1:40" s="204" customFormat="1" ht="39.950000000000003" customHeight="1" x14ac:dyDescent="0.2">
      <c r="A35" s="411" t="s">
        <v>383</v>
      </c>
      <c r="B35" s="412"/>
      <c r="C35" s="412"/>
      <c r="D35" s="412"/>
      <c r="E35" s="412"/>
      <c r="F35" s="412"/>
      <c r="G35" s="412"/>
      <c r="H35" s="412"/>
      <c r="I35" s="412"/>
      <c r="J35" s="412"/>
      <c r="K35" s="412"/>
      <c r="L35" s="412"/>
      <c r="M35" s="412"/>
      <c r="N35" s="412"/>
      <c r="O35" s="412"/>
      <c r="P35" s="412"/>
      <c r="Q35" s="412"/>
      <c r="R35" s="413"/>
      <c r="S35" s="412" t="s">
        <v>382</v>
      </c>
      <c r="T35" s="412"/>
      <c r="U35" s="413"/>
      <c r="V35" s="446" t="s">
        <v>433</v>
      </c>
      <c r="W35" s="412"/>
      <c r="X35" s="413"/>
      <c r="Y35" s="447" t="s">
        <v>434</v>
      </c>
      <c r="Z35" s="447"/>
      <c r="AA35" s="447"/>
      <c r="AB35" s="447"/>
      <c r="AC35" s="448" t="s">
        <v>435</v>
      </c>
      <c r="AD35" s="449"/>
      <c r="AE35" s="450"/>
      <c r="AF35" s="446" t="s">
        <v>567</v>
      </c>
      <c r="AG35" s="412"/>
      <c r="AH35" s="412"/>
      <c r="AI35" s="412"/>
      <c r="AJ35" s="412"/>
      <c r="AK35" s="412"/>
      <c r="AL35" s="451"/>
    </row>
    <row r="36" spans="1:40" s="204" customFormat="1" ht="39.950000000000003" customHeight="1" x14ac:dyDescent="0.2">
      <c r="A36" s="452" t="s">
        <v>390</v>
      </c>
      <c r="B36" s="400"/>
      <c r="C36" s="400"/>
      <c r="D36" s="400"/>
      <c r="E36" s="400"/>
      <c r="F36" s="400"/>
      <c r="G36" s="400"/>
      <c r="H36" s="400"/>
      <c r="I36" s="400"/>
      <c r="J36" s="400"/>
      <c r="K36" s="400"/>
      <c r="L36" s="400"/>
      <c r="M36" s="400"/>
      <c r="N36" s="400"/>
      <c r="O36" s="400"/>
      <c r="P36" s="400"/>
      <c r="Q36" s="400"/>
      <c r="R36" s="400"/>
      <c r="S36" s="397"/>
      <c r="T36" s="397"/>
      <c r="U36" s="397"/>
      <c r="V36" s="398"/>
      <c r="W36" s="398"/>
      <c r="X36" s="398"/>
      <c r="Y36" s="398"/>
      <c r="Z36" s="398"/>
      <c r="AA36" s="398"/>
      <c r="AB36" s="398"/>
      <c r="AC36" s="398"/>
      <c r="AD36" s="398"/>
      <c r="AE36" s="398"/>
      <c r="AF36" s="395"/>
      <c r="AG36" s="395"/>
      <c r="AH36" s="395"/>
      <c r="AI36" s="395"/>
      <c r="AJ36" s="395"/>
      <c r="AK36" s="395"/>
      <c r="AL36" s="396"/>
      <c r="AN36" s="204">
        <f t="shared" ref="AN36:AN42" si="3">IF(AF36="",0,1)</f>
        <v>0</v>
      </c>
    </row>
    <row r="37" spans="1:40" s="204" customFormat="1" ht="39.950000000000003" customHeight="1" x14ac:dyDescent="0.2">
      <c r="A37" s="452" t="s">
        <v>391</v>
      </c>
      <c r="B37" s="400"/>
      <c r="C37" s="400"/>
      <c r="D37" s="400"/>
      <c r="E37" s="400"/>
      <c r="F37" s="400"/>
      <c r="G37" s="400"/>
      <c r="H37" s="400"/>
      <c r="I37" s="400"/>
      <c r="J37" s="400"/>
      <c r="K37" s="400"/>
      <c r="L37" s="400"/>
      <c r="M37" s="400"/>
      <c r="N37" s="400"/>
      <c r="O37" s="400"/>
      <c r="P37" s="400"/>
      <c r="Q37" s="400"/>
      <c r="R37" s="400"/>
      <c r="S37" s="397"/>
      <c r="T37" s="397"/>
      <c r="U37" s="397"/>
      <c r="V37" s="398"/>
      <c r="W37" s="398"/>
      <c r="X37" s="398"/>
      <c r="Y37" s="398"/>
      <c r="Z37" s="398"/>
      <c r="AA37" s="398"/>
      <c r="AB37" s="398"/>
      <c r="AC37" s="398"/>
      <c r="AD37" s="398"/>
      <c r="AE37" s="398"/>
      <c r="AF37" s="395"/>
      <c r="AG37" s="395"/>
      <c r="AH37" s="395"/>
      <c r="AI37" s="395"/>
      <c r="AJ37" s="395"/>
      <c r="AK37" s="395"/>
      <c r="AL37" s="396"/>
      <c r="AN37" s="204">
        <f t="shared" si="3"/>
        <v>0</v>
      </c>
    </row>
    <row r="38" spans="1:40" s="204" customFormat="1" ht="39.950000000000003" customHeight="1" x14ac:dyDescent="0.2">
      <c r="A38" s="452" t="s">
        <v>392</v>
      </c>
      <c r="B38" s="400"/>
      <c r="C38" s="400"/>
      <c r="D38" s="400"/>
      <c r="E38" s="400"/>
      <c r="F38" s="400"/>
      <c r="G38" s="400"/>
      <c r="H38" s="400"/>
      <c r="I38" s="400"/>
      <c r="J38" s="400"/>
      <c r="K38" s="400"/>
      <c r="L38" s="400"/>
      <c r="M38" s="400"/>
      <c r="N38" s="400"/>
      <c r="O38" s="400"/>
      <c r="P38" s="400"/>
      <c r="Q38" s="400"/>
      <c r="R38" s="400"/>
      <c r="S38" s="397"/>
      <c r="T38" s="397"/>
      <c r="U38" s="397"/>
      <c r="V38" s="398"/>
      <c r="W38" s="398"/>
      <c r="X38" s="398"/>
      <c r="Y38" s="398"/>
      <c r="Z38" s="398"/>
      <c r="AA38" s="398"/>
      <c r="AB38" s="398"/>
      <c r="AC38" s="398"/>
      <c r="AD38" s="398"/>
      <c r="AE38" s="398"/>
      <c r="AF38" s="395"/>
      <c r="AG38" s="395"/>
      <c r="AH38" s="395"/>
      <c r="AI38" s="395"/>
      <c r="AJ38" s="395"/>
      <c r="AK38" s="395"/>
      <c r="AL38" s="396"/>
      <c r="AN38" s="204">
        <f t="shared" si="3"/>
        <v>0</v>
      </c>
    </row>
    <row r="39" spans="1:40" s="204" customFormat="1" ht="39.950000000000003" customHeight="1" x14ac:dyDescent="0.2">
      <c r="A39" s="399" t="s">
        <v>393</v>
      </c>
      <c r="B39" s="400"/>
      <c r="C39" s="400"/>
      <c r="D39" s="400"/>
      <c r="E39" s="400"/>
      <c r="F39" s="400"/>
      <c r="G39" s="400"/>
      <c r="H39" s="400"/>
      <c r="I39" s="400"/>
      <c r="J39" s="400"/>
      <c r="K39" s="400"/>
      <c r="L39" s="400"/>
      <c r="M39" s="400"/>
      <c r="N39" s="400"/>
      <c r="O39" s="400"/>
      <c r="P39" s="400"/>
      <c r="Q39" s="400"/>
      <c r="R39" s="400"/>
      <c r="S39" s="397"/>
      <c r="T39" s="397"/>
      <c r="U39" s="397"/>
      <c r="V39" s="398"/>
      <c r="W39" s="398"/>
      <c r="X39" s="398"/>
      <c r="Y39" s="398"/>
      <c r="Z39" s="398"/>
      <c r="AA39" s="398"/>
      <c r="AB39" s="398"/>
      <c r="AC39" s="398"/>
      <c r="AD39" s="398"/>
      <c r="AE39" s="398"/>
      <c r="AF39" s="395"/>
      <c r="AG39" s="395"/>
      <c r="AH39" s="395"/>
      <c r="AI39" s="395"/>
      <c r="AJ39" s="395"/>
      <c r="AK39" s="395"/>
      <c r="AL39" s="396"/>
      <c r="AN39" s="204">
        <f t="shared" si="3"/>
        <v>0</v>
      </c>
    </row>
    <row r="40" spans="1:40" s="204" customFormat="1" ht="39.950000000000003" customHeight="1" x14ac:dyDescent="0.2">
      <c r="A40" s="399" t="s">
        <v>394</v>
      </c>
      <c r="B40" s="400"/>
      <c r="C40" s="400"/>
      <c r="D40" s="400"/>
      <c r="E40" s="400"/>
      <c r="F40" s="400"/>
      <c r="G40" s="400"/>
      <c r="H40" s="400"/>
      <c r="I40" s="400"/>
      <c r="J40" s="400"/>
      <c r="K40" s="400"/>
      <c r="L40" s="400"/>
      <c r="M40" s="400"/>
      <c r="N40" s="400"/>
      <c r="O40" s="400"/>
      <c r="P40" s="400"/>
      <c r="Q40" s="400"/>
      <c r="R40" s="400"/>
      <c r="S40" s="397"/>
      <c r="T40" s="397"/>
      <c r="U40" s="397"/>
      <c r="V40" s="398"/>
      <c r="W40" s="398"/>
      <c r="X40" s="398"/>
      <c r="Y40" s="398"/>
      <c r="Z40" s="398"/>
      <c r="AA40" s="398"/>
      <c r="AB40" s="398"/>
      <c r="AC40" s="398"/>
      <c r="AD40" s="398"/>
      <c r="AE40" s="398"/>
      <c r="AF40" s="395"/>
      <c r="AG40" s="395"/>
      <c r="AH40" s="395"/>
      <c r="AI40" s="395"/>
      <c r="AJ40" s="395"/>
      <c r="AK40" s="395"/>
      <c r="AL40" s="396"/>
      <c r="AN40" s="204">
        <f t="shared" si="3"/>
        <v>0</v>
      </c>
    </row>
    <row r="41" spans="1:40" s="204" customFormat="1" ht="39.950000000000003" customHeight="1" x14ac:dyDescent="0.2">
      <c r="A41" s="399" t="s">
        <v>395</v>
      </c>
      <c r="B41" s="400"/>
      <c r="C41" s="400"/>
      <c r="D41" s="400"/>
      <c r="E41" s="400"/>
      <c r="F41" s="400"/>
      <c r="G41" s="400"/>
      <c r="H41" s="400"/>
      <c r="I41" s="400"/>
      <c r="J41" s="400"/>
      <c r="K41" s="400"/>
      <c r="L41" s="400"/>
      <c r="M41" s="400"/>
      <c r="N41" s="400"/>
      <c r="O41" s="400"/>
      <c r="P41" s="400"/>
      <c r="Q41" s="400"/>
      <c r="R41" s="400"/>
      <c r="S41" s="397"/>
      <c r="T41" s="397"/>
      <c r="U41" s="397"/>
      <c r="V41" s="398"/>
      <c r="W41" s="398"/>
      <c r="X41" s="398"/>
      <c r="Y41" s="398"/>
      <c r="Z41" s="398"/>
      <c r="AA41" s="398"/>
      <c r="AB41" s="398"/>
      <c r="AC41" s="398"/>
      <c r="AD41" s="398"/>
      <c r="AE41" s="398"/>
      <c r="AF41" s="395"/>
      <c r="AG41" s="395"/>
      <c r="AH41" s="395"/>
      <c r="AI41" s="395"/>
      <c r="AJ41" s="395"/>
      <c r="AK41" s="395"/>
      <c r="AL41" s="396"/>
      <c r="AN41" s="204">
        <f t="shared" si="3"/>
        <v>0</v>
      </c>
    </row>
    <row r="42" spans="1:40" s="204" customFormat="1" ht="39.950000000000003" customHeight="1" x14ac:dyDescent="0.2">
      <c r="A42" s="404" t="s">
        <v>694</v>
      </c>
      <c r="B42" s="405"/>
      <c r="C42" s="405"/>
      <c r="D42" s="405"/>
      <c r="E42" s="405"/>
      <c r="F42" s="405"/>
      <c r="G42" s="405"/>
      <c r="H42" s="405"/>
      <c r="I42" s="405"/>
      <c r="J42" s="405"/>
      <c r="K42" s="405"/>
      <c r="L42" s="405"/>
      <c r="M42" s="405"/>
      <c r="N42" s="405"/>
      <c r="O42" s="405"/>
      <c r="P42" s="405"/>
      <c r="Q42" s="405"/>
      <c r="R42" s="405"/>
      <c r="S42" s="406"/>
      <c r="T42" s="406"/>
      <c r="U42" s="406"/>
      <c r="V42" s="407"/>
      <c r="W42" s="407"/>
      <c r="X42" s="407"/>
      <c r="Y42" s="407"/>
      <c r="Z42" s="407"/>
      <c r="AA42" s="407"/>
      <c r="AB42" s="407"/>
      <c r="AC42" s="407"/>
      <c r="AD42" s="407"/>
      <c r="AE42" s="407"/>
      <c r="AF42" s="421"/>
      <c r="AG42" s="421"/>
      <c r="AH42" s="421"/>
      <c r="AI42" s="421"/>
      <c r="AJ42" s="421"/>
      <c r="AK42" s="421"/>
      <c r="AL42" s="422"/>
      <c r="AN42" s="204">
        <f t="shared" si="3"/>
        <v>0</v>
      </c>
    </row>
    <row r="43" spans="1:40" s="204" customFormat="1" ht="15" customHeight="1" thickBot="1" x14ac:dyDescent="0.25">
      <c r="A43" s="435" t="s">
        <v>439</v>
      </c>
      <c r="B43" s="436"/>
      <c r="C43" s="436"/>
      <c r="D43" s="436"/>
      <c r="E43" s="436"/>
      <c r="F43" s="436"/>
      <c r="G43" s="436"/>
      <c r="H43" s="436"/>
      <c r="I43" s="436"/>
      <c r="J43" s="436"/>
      <c r="K43" s="436"/>
      <c r="L43" s="436"/>
      <c r="M43" s="436"/>
      <c r="N43" s="436"/>
      <c r="O43" s="436"/>
      <c r="P43" s="436"/>
      <c r="Q43" s="436"/>
      <c r="R43" s="436"/>
      <c r="S43" s="436"/>
      <c r="T43" s="436"/>
      <c r="U43" s="437"/>
      <c r="V43" s="401">
        <f>COUNTIFS(S36:S42,"Completed",V36:V42,"&gt;1/1/00",AN36:AN42,"1")</f>
        <v>0</v>
      </c>
      <c r="W43" s="402"/>
      <c r="X43" s="403"/>
      <c r="Y43" s="401">
        <f>COUNTIFS(S36:S42,"Pending",Y36:Y42,"&gt;1/1/00",AN36:AN42,"1")</f>
        <v>0</v>
      </c>
      <c r="Z43" s="402"/>
      <c r="AA43" s="402"/>
      <c r="AB43" s="403"/>
      <c r="AC43" s="401">
        <f>COUNTIFS(S36:S42,"Committed",AC36:AC42,"&gt;1/1/00")</f>
        <v>0</v>
      </c>
      <c r="AD43" s="402"/>
      <c r="AE43" s="403"/>
      <c r="AF43" s="440"/>
      <c r="AG43" s="441"/>
      <c r="AH43" s="441"/>
      <c r="AI43" s="441"/>
      <c r="AJ43" s="441"/>
      <c r="AK43" s="441"/>
      <c r="AL43" s="442"/>
    </row>
    <row r="44" spans="1:40" s="204" customFormat="1" ht="15.95" customHeight="1" x14ac:dyDescent="0.2">
      <c r="A44" s="443" t="s">
        <v>411</v>
      </c>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5"/>
    </row>
    <row r="45" spans="1:40" s="204" customFormat="1" ht="39.950000000000003" customHeight="1" x14ac:dyDescent="0.2">
      <c r="A45" s="411" t="s">
        <v>383</v>
      </c>
      <c r="B45" s="412"/>
      <c r="C45" s="412"/>
      <c r="D45" s="412"/>
      <c r="E45" s="412"/>
      <c r="F45" s="412"/>
      <c r="G45" s="412"/>
      <c r="H45" s="412"/>
      <c r="I45" s="412"/>
      <c r="J45" s="412"/>
      <c r="K45" s="412"/>
      <c r="L45" s="412"/>
      <c r="M45" s="412"/>
      <c r="N45" s="412"/>
      <c r="O45" s="412"/>
      <c r="P45" s="412"/>
      <c r="Q45" s="412"/>
      <c r="R45" s="413"/>
      <c r="S45" s="412" t="s">
        <v>382</v>
      </c>
      <c r="T45" s="412"/>
      <c r="U45" s="413"/>
      <c r="V45" s="446" t="s">
        <v>433</v>
      </c>
      <c r="W45" s="412"/>
      <c r="X45" s="413"/>
      <c r="Y45" s="447" t="s">
        <v>434</v>
      </c>
      <c r="Z45" s="447"/>
      <c r="AA45" s="447"/>
      <c r="AB45" s="447"/>
      <c r="AC45" s="448" t="s">
        <v>435</v>
      </c>
      <c r="AD45" s="449"/>
      <c r="AE45" s="450"/>
      <c r="AF45" s="446" t="s">
        <v>567</v>
      </c>
      <c r="AG45" s="412"/>
      <c r="AH45" s="412"/>
      <c r="AI45" s="412"/>
      <c r="AJ45" s="412"/>
      <c r="AK45" s="412"/>
      <c r="AL45" s="451"/>
    </row>
    <row r="46" spans="1:40" s="204" customFormat="1" ht="39.950000000000003" customHeight="1" x14ac:dyDescent="0.2">
      <c r="A46" s="399" t="s">
        <v>396</v>
      </c>
      <c r="B46" s="400"/>
      <c r="C46" s="400"/>
      <c r="D46" s="400"/>
      <c r="E46" s="400"/>
      <c r="F46" s="400"/>
      <c r="G46" s="400"/>
      <c r="H46" s="400"/>
      <c r="I46" s="400"/>
      <c r="J46" s="400"/>
      <c r="K46" s="400"/>
      <c r="L46" s="400"/>
      <c r="M46" s="400"/>
      <c r="N46" s="400"/>
      <c r="O46" s="400"/>
      <c r="P46" s="400"/>
      <c r="Q46" s="400"/>
      <c r="R46" s="400"/>
      <c r="S46" s="397"/>
      <c r="T46" s="397"/>
      <c r="U46" s="397"/>
      <c r="V46" s="398"/>
      <c r="W46" s="398"/>
      <c r="X46" s="398"/>
      <c r="Y46" s="398"/>
      <c r="Z46" s="398"/>
      <c r="AA46" s="398"/>
      <c r="AB46" s="398"/>
      <c r="AC46" s="398"/>
      <c r="AD46" s="398"/>
      <c r="AE46" s="398"/>
      <c r="AF46" s="395"/>
      <c r="AG46" s="395"/>
      <c r="AH46" s="395"/>
      <c r="AI46" s="395"/>
      <c r="AJ46" s="395"/>
      <c r="AK46" s="395"/>
      <c r="AL46" s="396"/>
      <c r="AN46" s="204">
        <f t="shared" ref="AN46:AN50" si="4">IF(AF46="",0,1)</f>
        <v>0</v>
      </c>
    </row>
    <row r="47" spans="1:40" s="204" customFormat="1" ht="39.950000000000003" customHeight="1" x14ac:dyDescent="0.2">
      <c r="A47" s="399" t="s">
        <v>397</v>
      </c>
      <c r="B47" s="400"/>
      <c r="C47" s="400"/>
      <c r="D47" s="400"/>
      <c r="E47" s="400"/>
      <c r="F47" s="400"/>
      <c r="G47" s="400"/>
      <c r="H47" s="400"/>
      <c r="I47" s="400"/>
      <c r="J47" s="400"/>
      <c r="K47" s="400"/>
      <c r="L47" s="400"/>
      <c r="M47" s="400"/>
      <c r="N47" s="400"/>
      <c r="O47" s="400"/>
      <c r="P47" s="400"/>
      <c r="Q47" s="400"/>
      <c r="R47" s="400"/>
      <c r="S47" s="397"/>
      <c r="T47" s="397"/>
      <c r="U47" s="397"/>
      <c r="V47" s="398"/>
      <c r="W47" s="398"/>
      <c r="X47" s="398"/>
      <c r="Y47" s="398"/>
      <c r="Z47" s="398"/>
      <c r="AA47" s="398"/>
      <c r="AB47" s="398"/>
      <c r="AC47" s="398"/>
      <c r="AD47" s="398"/>
      <c r="AE47" s="398"/>
      <c r="AF47" s="395"/>
      <c r="AG47" s="395"/>
      <c r="AH47" s="395"/>
      <c r="AI47" s="395"/>
      <c r="AJ47" s="395"/>
      <c r="AK47" s="395"/>
      <c r="AL47" s="396"/>
      <c r="AN47" s="204">
        <f t="shared" si="4"/>
        <v>0</v>
      </c>
    </row>
    <row r="48" spans="1:40" s="204" customFormat="1" ht="39.950000000000003" customHeight="1" x14ac:dyDescent="0.2">
      <c r="A48" s="399" t="s">
        <v>398</v>
      </c>
      <c r="B48" s="400"/>
      <c r="C48" s="400"/>
      <c r="D48" s="400"/>
      <c r="E48" s="400"/>
      <c r="F48" s="400"/>
      <c r="G48" s="400"/>
      <c r="H48" s="400"/>
      <c r="I48" s="400"/>
      <c r="J48" s="400"/>
      <c r="K48" s="400"/>
      <c r="L48" s="400"/>
      <c r="M48" s="400"/>
      <c r="N48" s="400"/>
      <c r="O48" s="400"/>
      <c r="P48" s="400"/>
      <c r="Q48" s="400"/>
      <c r="R48" s="400"/>
      <c r="S48" s="397"/>
      <c r="T48" s="397"/>
      <c r="U48" s="397"/>
      <c r="V48" s="398"/>
      <c r="W48" s="398"/>
      <c r="X48" s="398"/>
      <c r="Y48" s="398"/>
      <c r="Z48" s="398"/>
      <c r="AA48" s="398"/>
      <c r="AB48" s="398"/>
      <c r="AC48" s="398"/>
      <c r="AD48" s="398"/>
      <c r="AE48" s="398"/>
      <c r="AF48" s="395"/>
      <c r="AG48" s="395"/>
      <c r="AH48" s="395"/>
      <c r="AI48" s="395"/>
      <c r="AJ48" s="395"/>
      <c r="AK48" s="395"/>
      <c r="AL48" s="396"/>
      <c r="AN48" s="204">
        <f t="shared" si="4"/>
        <v>0</v>
      </c>
    </row>
    <row r="49" spans="1:40" s="204" customFormat="1" ht="39.950000000000003" customHeight="1" x14ac:dyDescent="0.2">
      <c r="A49" s="399" t="s">
        <v>399</v>
      </c>
      <c r="B49" s="400"/>
      <c r="C49" s="400"/>
      <c r="D49" s="400"/>
      <c r="E49" s="400"/>
      <c r="F49" s="400"/>
      <c r="G49" s="400"/>
      <c r="H49" s="400"/>
      <c r="I49" s="400"/>
      <c r="J49" s="400"/>
      <c r="K49" s="400"/>
      <c r="L49" s="400"/>
      <c r="M49" s="400"/>
      <c r="N49" s="400"/>
      <c r="O49" s="400"/>
      <c r="P49" s="400"/>
      <c r="Q49" s="400"/>
      <c r="R49" s="400"/>
      <c r="S49" s="397"/>
      <c r="T49" s="397"/>
      <c r="U49" s="397"/>
      <c r="V49" s="398"/>
      <c r="W49" s="398"/>
      <c r="X49" s="398"/>
      <c r="Y49" s="398"/>
      <c r="Z49" s="398"/>
      <c r="AA49" s="398"/>
      <c r="AB49" s="398"/>
      <c r="AC49" s="398"/>
      <c r="AD49" s="398"/>
      <c r="AE49" s="398"/>
      <c r="AF49" s="395"/>
      <c r="AG49" s="395"/>
      <c r="AH49" s="395"/>
      <c r="AI49" s="395"/>
      <c r="AJ49" s="395"/>
      <c r="AK49" s="395"/>
      <c r="AL49" s="396"/>
      <c r="AN49" s="204">
        <f t="shared" si="4"/>
        <v>0</v>
      </c>
    </row>
    <row r="50" spans="1:40" s="204" customFormat="1" ht="39.950000000000003" customHeight="1" x14ac:dyDescent="0.2">
      <c r="A50" s="404" t="s">
        <v>694</v>
      </c>
      <c r="B50" s="405"/>
      <c r="C50" s="405"/>
      <c r="D50" s="405"/>
      <c r="E50" s="405"/>
      <c r="F50" s="405"/>
      <c r="G50" s="405"/>
      <c r="H50" s="405"/>
      <c r="I50" s="405"/>
      <c r="J50" s="405"/>
      <c r="K50" s="405"/>
      <c r="L50" s="405"/>
      <c r="M50" s="405"/>
      <c r="N50" s="405"/>
      <c r="O50" s="405"/>
      <c r="P50" s="405"/>
      <c r="Q50" s="405"/>
      <c r="R50" s="405"/>
      <c r="S50" s="406"/>
      <c r="T50" s="406"/>
      <c r="U50" s="406"/>
      <c r="V50" s="407"/>
      <c r="W50" s="407"/>
      <c r="X50" s="407"/>
      <c r="Y50" s="407"/>
      <c r="Z50" s="407"/>
      <c r="AA50" s="407"/>
      <c r="AB50" s="407"/>
      <c r="AC50" s="407"/>
      <c r="AD50" s="407"/>
      <c r="AE50" s="407"/>
      <c r="AF50" s="421"/>
      <c r="AG50" s="421"/>
      <c r="AH50" s="421"/>
      <c r="AI50" s="421"/>
      <c r="AJ50" s="421"/>
      <c r="AK50" s="421"/>
      <c r="AL50" s="422"/>
      <c r="AN50" s="204">
        <f t="shared" si="4"/>
        <v>0</v>
      </c>
    </row>
    <row r="51" spans="1:40" s="204" customFormat="1" ht="15" customHeight="1" thickBot="1" x14ac:dyDescent="0.25">
      <c r="A51" s="435" t="s">
        <v>440</v>
      </c>
      <c r="B51" s="436"/>
      <c r="C51" s="436"/>
      <c r="D51" s="436"/>
      <c r="E51" s="436"/>
      <c r="F51" s="436"/>
      <c r="G51" s="436"/>
      <c r="H51" s="436"/>
      <c r="I51" s="436"/>
      <c r="J51" s="436"/>
      <c r="K51" s="436"/>
      <c r="L51" s="436"/>
      <c r="M51" s="436"/>
      <c r="N51" s="436"/>
      <c r="O51" s="436"/>
      <c r="P51" s="436"/>
      <c r="Q51" s="436"/>
      <c r="R51" s="436"/>
      <c r="S51" s="436"/>
      <c r="T51" s="436"/>
      <c r="U51" s="437"/>
      <c r="V51" s="401">
        <f>COUNTIFS(S46:S50,"Completed",V46:V50,"&gt;1/1/00",AN46:AN50,"1")</f>
        <v>0</v>
      </c>
      <c r="W51" s="402"/>
      <c r="X51" s="403"/>
      <c r="Y51" s="401">
        <f>COUNTIFS(S46:S50,"Pending",Y46:Y50,"&gt;1/1/00",AN46:AN50,"1")</f>
        <v>0</v>
      </c>
      <c r="Z51" s="402"/>
      <c r="AA51" s="402"/>
      <c r="AB51" s="403"/>
      <c r="AC51" s="401">
        <f>COUNTIFS(S46:S50,"Committed",AC46:AC50,"&gt;1/1/00")</f>
        <v>0</v>
      </c>
      <c r="AD51" s="402"/>
      <c r="AE51" s="403"/>
      <c r="AF51" s="440"/>
      <c r="AG51" s="441"/>
      <c r="AH51" s="441"/>
      <c r="AI51" s="441"/>
      <c r="AJ51" s="441"/>
      <c r="AK51" s="441"/>
      <c r="AL51" s="442"/>
    </row>
    <row r="52" spans="1:40" s="204" customFormat="1" ht="15.95" customHeight="1" x14ac:dyDescent="0.2">
      <c r="A52" s="408" t="s">
        <v>412</v>
      </c>
      <c r="B52" s="409"/>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10"/>
    </row>
    <row r="53" spans="1:40" s="204" customFormat="1" ht="39.950000000000003" customHeight="1" x14ac:dyDescent="0.2">
      <c r="A53" s="411" t="s">
        <v>383</v>
      </c>
      <c r="B53" s="412"/>
      <c r="C53" s="412"/>
      <c r="D53" s="412"/>
      <c r="E53" s="412"/>
      <c r="F53" s="412"/>
      <c r="G53" s="412"/>
      <c r="H53" s="412"/>
      <c r="I53" s="412"/>
      <c r="J53" s="412"/>
      <c r="K53" s="412"/>
      <c r="L53" s="412"/>
      <c r="M53" s="412"/>
      <c r="N53" s="412"/>
      <c r="O53" s="412"/>
      <c r="P53" s="412"/>
      <c r="Q53" s="412"/>
      <c r="R53" s="413"/>
      <c r="S53" s="412" t="s">
        <v>382</v>
      </c>
      <c r="T53" s="412"/>
      <c r="U53" s="413"/>
      <c r="V53" s="446" t="s">
        <v>433</v>
      </c>
      <c r="W53" s="412"/>
      <c r="X53" s="413"/>
      <c r="Y53" s="447" t="s">
        <v>434</v>
      </c>
      <c r="Z53" s="447"/>
      <c r="AA53" s="447"/>
      <c r="AB53" s="447"/>
      <c r="AC53" s="448" t="s">
        <v>435</v>
      </c>
      <c r="AD53" s="449"/>
      <c r="AE53" s="450"/>
      <c r="AF53" s="446" t="s">
        <v>567</v>
      </c>
      <c r="AG53" s="412"/>
      <c r="AH53" s="412"/>
      <c r="AI53" s="412"/>
      <c r="AJ53" s="412"/>
      <c r="AK53" s="412"/>
      <c r="AL53" s="451"/>
    </row>
    <row r="54" spans="1:40" s="204" customFormat="1" ht="39.950000000000003" customHeight="1" x14ac:dyDescent="0.2">
      <c r="A54" s="452" t="s">
        <v>400</v>
      </c>
      <c r="B54" s="400"/>
      <c r="C54" s="400"/>
      <c r="D54" s="400"/>
      <c r="E54" s="400"/>
      <c r="F54" s="400"/>
      <c r="G54" s="400"/>
      <c r="H54" s="400"/>
      <c r="I54" s="400"/>
      <c r="J54" s="400"/>
      <c r="K54" s="400"/>
      <c r="L54" s="400"/>
      <c r="M54" s="400"/>
      <c r="N54" s="400"/>
      <c r="O54" s="400"/>
      <c r="P54" s="400"/>
      <c r="Q54" s="400"/>
      <c r="R54" s="400"/>
      <c r="S54" s="397"/>
      <c r="T54" s="397"/>
      <c r="U54" s="397"/>
      <c r="V54" s="398"/>
      <c r="W54" s="398"/>
      <c r="X54" s="398"/>
      <c r="Y54" s="398"/>
      <c r="Z54" s="398"/>
      <c r="AA54" s="398"/>
      <c r="AB54" s="398"/>
      <c r="AC54" s="398"/>
      <c r="AD54" s="398"/>
      <c r="AE54" s="398"/>
      <c r="AF54" s="395"/>
      <c r="AG54" s="395"/>
      <c r="AH54" s="395"/>
      <c r="AI54" s="395"/>
      <c r="AJ54" s="395"/>
      <c r="AK54" s="395"/>
      <c r="AL54" s="396"/>
      <c r="AN54" s="204">
        <f t="shared" ref="AN54:AN60" si="5">IF(AF54="",0,1)</f>
        <v>0</v>
      </c>
    </row>
    <row r="55" spans="1:40" s="204" customFormat="1" ht="39.950000000000003" customHeight="1" x14ac:dyDescent="0.2">
      <c r="A55" s="399" t="s">
        <v>401</v>
      </c>
      <c r="B55" s="400"/>
      <c r="C55" s="400"/>
      <c r="D55" s="400"/>
      <c r="E55" s="400"/>
      <c r="F55" s="400"/>
      <c r="G55" s="400"/>
      <c r="H55" s="400"/>
      <c r="I55" s="400"/>
      <c r="J55" s="400"/>
      <c r="K55" s="400"/>
      <c r="L55" s="400"/>
      <c r="M55" s="400"/>
      <c r="N55" s="400"/>
      <c r="O55" s="400"/>
      <c r="P55" s="400"/>
      <c r="Q55" s="400"/>
      <c r="R55" s="400"/>
      <c r="S55" s="397"/>
      <c r="T55" s="397"/>
      <c r="U55" s="397"/>
      <c r="V55" s="398"/>
      <c r="W55" s="398"/>
      <c r="X55" s="398"/>
      <c r="Y55" s="398"/>
      <c r="Z55" s="398"/>
      <c r="AA55" s="398"/>
      <c r="AB55" s="398"/>
      <c r="AC55" s="398"/>
      <c r="AD55" s="398"/>
      <c r="AE55" s="398"/>
      <c r="AF55" s="395"/>
      <c r="AG55" s="395"/>
      <c r="AH55" s="395"/>
      <c r="AI55" s="395"/>
      <c r="AJ55" s="395"/>
      <c r="AK55" s="395"/>
      <c r="AL55" s="396"/>
      <c r="AN55" s="204">
        <f t="shared" si="5"/>
        <v>0</v>
      </c>
    </row>
    <row r="56" spans="1:40" s="204" customFormat="1" ht="39.950000000000003" customHeight="1" x14ac:dyDescent="0.2">
      <c r="A56" s="399" t="s">
        <v>402</v>
      </c>
      <c r="B56" s="400"/>
      <c r="C56" s="400"/>
      <c r="D56" s="400"/>
      <c r="E56" s="400"/>
      <c r="F56" s="400"/>
      <c r="G56" s="400"/>
      <c r="H56" s="400"/>
      <c r="I56" s="400"/>
      <c r="J56" s="400"/>
      <c r="K56" s="400"/>
      <c r="L56" s="400"/>
      <c r="M56" s="400"/>
      <c r="N56" s="400"/>
      <c r="O56" s="400"/>
      <c r="P56" s="400"/>
      <c r="Q56" s="400"/>
      <c r="R56" s="400"/>
      <c r="S56" s="397"/>
      <c r="T56" s="397"/>
      <c r="U56" s="397"/>
      <c r="V56" s="398"/>
      <c r="W56" s="398"/>
      <c r="X56" s="398"/>
      <c r="Y56" s="398"/>
      <c r="Z56" s="398"/>
      <c r="AA56" s="398"/>
      <c r="AB56" s="398"/>
      <c r="AC56" s="398"/>
      <c r="AD56" s="398"/>
      <c r="AE56" s="398"/>
      <c r="AF56" s="395"/>
      <c r="AG56" s="395"/>
      <c r="AH56" s="395"/>
      <c r="AI56" s="395"/>
      <c r="AJ56" s="395"/>
      <c r="AK56" s="395"/>
      <c r="AL56" s="396"/>
      <c r="AN56" s="204">
        <f t="shared" si="5"/>
        <v>0</v>
      </c>
    </row>
    <row r="57" spans="1:40" s="204" customFormat="1" ht="39.950000000000003" customHeight="1" x14ac:dyDescent="0.2">
      <c r="A57" s="399" t="s">
        <v>403</v>
      </c>
      <c r="B57" s="400"/>
      <c r="C57" s="400"/>
      <c r="D57" s="400"/>
      <c r="E57" s="400"/>
      <c r="F57" s="400"/>
      <c r="G57" s="400"/>
      <c r="H57" s="400"/>
      <c r="I57" s="400"/>
      <c r="J57" s="400"/>
      <c r="K57" s="400"/>
      <c r="L57" s="400"/>
      <c r="M57" s="400"/>
      <c r="N57" s="400"/>
      <c r="O57" s="400"/>
      <c r="P57" s="400"/>
      <c r="Q57" s="400"/>
      <c r="R57" s="400"/>
      <c r="S57" s="397"/>
      <c r="T57" s="397"/>
      <c r="U57" s="397"/>
      <c r="V57" s="398"/>
      <c r="W57" s="398"/>
      <c r="X57" s="398"/>
      <c r="Y57" s="398"/>
      <c r="Z57" s="398"/>
      <c r="AA57" s="398"/>
      <c r="AB57" s="398"/>
      <c r="AC57" s="398"/>
      <c r="AD57" s="398"/>
      <c r="AE57" s="398"/>
      <c r="AF57" s="395"/>
      <c r="AG57" s="395"/>
      <c r="AH57" s="395"/>
      <c r="AI57" s="395"/>
      <c r="AJ57" s="395"/>
      <c r="AK57" s="395"/>
      <c r="AL57" s="396"/>
      <c r="AN57" s="204">
        <f t="shared" si="5"/>
        <v>0</v>
      </c>
    </row>
    <row r="58" spans="1:40" s="204" customFormat="1" ht="39.950000000000003" customHeight="1" x14ac:dyDescent="0.2">
      <c r="A58" s="399" t="s">
        <v>404</v>
      </c>
      <c r="B58" s="400"/>
      <c r="C58" s="400"/>
      <c r="D58" s="400"/>
      <c r="E58" s="400"/>
      <c r="F58" s="400"/>
      <c r="G58" s="400"/>
      <c r="H58" s="400"/>
      <c r="I58" s="400"/>
      <c r="J58" s="400"/>
      <c r="K58" s="400"/>
      <c r="L58" s="400"/>
      <c r="M58" s="400"/>
      <c r="N58" s="400"/>
      <c r="O58" s="400"/>
      <c r="P58" s="400"/>
      <c r="Q58" s="400"/>
      <c r="R58" s="400"/>
      <c r="S58" s="397"/>
      <c r="T58" s="397"/>
      <c r="U58" s="397"/>
      <c r="V58" s="398"/>
      <c r="W58" s="398"/>
      <c r="X58" s="398"/>
      <c r="Y58" s="398"/>
      <c r="Z58" s="398"/>
      <c r="AA58" s="398"/>
      <c r="AB58" s="398"/>
      <c r="AC58" s="398"/>
      <c r="AD58" s="398"/>
      <c r="AE58" s="398"/>
      <c r="AF58" s="395"/>
      <c r="AG58" s="395"/>
      <c r="AH58" s="395"/>
      <c r="AI58" s="395"/>
      <c r="AJ58" s="395"/>
      <c r="AK58" s="395"/>
      <c r="AL58" s="396"/>
      <c r="AN58" s="204">
        <f t="shared" si="5"/>
        <v>0</v>
      </c>
    </row>
    <row r="59" spans="1:40" s="204" customFormat="1" ht="39.950000000000003" customHeight="1" x14ac:dyDescent="0.2">
      <c r="A59" s="399" t="s">
        <v>405</v>
      </c>
      <c r="B59" s="400"/>
      <c r="C59" s="400"/>
      <c r="D59" s="400"/>
      <c r="E59" s="400"/>
      <c r="F59" s="400"/>
      <c r="G59" s="400"/>
      <c r="H59" s="400"/>
      <c r="I59" s="400"/>
      <c r="J59" s="400"/>
      <c r="K59" s="400"/>
      <c r="L59" s="400"/>
      <c r="M59" s="400"/>
      <c r="N59" s="400"/>
      <c r="O59" s="400"/>
      <c r="P59" s="400"/>
      <c r="Q59" s="400"/>
      <c r="R59" s="400"/>
      <c r="S59" s="397"/>
      <c r="T59" s="397"/>
      <c r="U59" s="397"/>
      <c r="V59" s="398"/>
      <c r="W59" s="398"/>
      <c r="X59" s="398"/>
      <c r="Y59" s="398"/>
      <c r="Z59" s="398"/>
      <c r="AA59" s="398"/>
      <c r="AB59" s="398"/>
      <c r="AC59" s="398"/>
      <c r="AD59" s="398"/>
      <c r="AE59" s="398"/>
      <c r="AF59" s="395"/>
      <c r="AG59" s="395"/>
      <c r="AH59" s="395"/>
      <c r="AI59" s="395"/>
      <c r="AJ59" s="395"/>
      <c r="AK59" s="395"/>
      <c r="AL59" s="396"/>
      <c r="AN59" s="204">
        <f t="shared" si="5"/>
        <v>0</v>
      </c>
    </row>
    <row r="60" spans="1:40" s="204" customFormat="1" ht="39.950000000000003" customHeight="1" x14ac:dyDescent="0.2">
      <c r="A60" s="438" t="s">
        <v>694</v>
      </c>
      <c r="B60" s="439"/>
      <c r="C60" s="439"/>
      <c r="D60" s="439"/>
      <c r="E60" s="439"/>
      <c r="F60" s="439"/>
      <c r="G60" s="439"/>
      <c r="H60" s="439"/>
      <c r="I60" s="439"/>
      <c r="J60" s="439"/>
      <c r="K60" s="439"/>
      <c r="L60" s="439"/>
      <c r="M60" s="439"/>
      <c r="N60" s="439"/>
      <c r="O60" s="439"/>
      <c r="P60" s="439"/>
      <c r="Q60" s="439"/>
      <c r="R60" s="439"/>
      <c r="S60" s="406"/>
      <c r="T60" s="406"/>
      <c r="U60" s="406"/>
      <c r="V60" s="407"/>
      <c r="W60" s="407"/>
      <c r="X60" s="407"/>
      <c r="Y60" s="407"/>
      <c r="Z60" s="407"/>
      <c r="AA60" s="407"/>
      <c r="AB60" s="407"/>
      <c r="AC60" s="407"/>
      <c r="AD60" s="407"/>
      <c r="AE60" s="407"/>
      <c r="AF60" s="421"/>
      <c r="AG60" s="421"/>
      <c r="AH60" s="421"/>
      <c r="AI60" s="421"/>
      <c r="AJ60" s="421"/>
      <c r="AK60" s="421"/>
      <c r="AL60" s="422"/>
      <c r="AN60" s="204">
        <f t="shared" si="5"/>
        <v>0</v>
      </c>
    </row>
    <row r="61" spans="1:40" s="204" customFormat="1" ht="15" customHeight="1" thickBot="1" x14ac:dyDescent="0.25">
      <c r="A61" s="435" t="s">
        <v>441</v>
      </c>
      <c r="B61" s="436"/>
      <c r="C61" s="436"/>
      <c r="D61" s="436"/>
      <c r="E61" s="436"/>
      <c r="F61" s="436"/>
      <c r="G61" s="436"/>
      <c r="H61" s="436"/>
      <c r="I61" s="436"/>
      <c r="J61" s="436"/>
      <c r="K61" s="436"/>
      <c r="L61" s="436"/>
      <c r="M61" s="436"/>
      <c r="N61" s="436"/>
      <c r="O61" s="436"/>
      <c r="P61" s="436"/>
      <c r="Q61" s="436"/>
      <c r="R61" s="436"/>
      <c r="S61" s="436"/>
      <c r="T61" s="436"/>
      <c r="U61" s="437"/>
      <c r="V61" s="401">
        <f>COUNTIFS(S54:S60,"Completed",V54:V60,"&gt;1/1/00",AN54:AN60,"1")</f>
        <v>0</v>
      </c>
      <c r="W61" s="402"/>
      <c r="X61" s="403"/>
      <c r="Y61" s="401">
        <f>COUNTIFS(S54:S60,"Pending",Y54:Y60,"&gt;1/1/00",AN54:AN60,"1")</f>
        <v>0</v>
      </c>
      <c r="Z61" s="402"/>
      <c r="AA61" s="402"/>
      <c r="AB61" s="403"/>
      <c r="AC61" s="401">
        <f>COUNTIFS(S54:S60,"Committed",AC54:AC60,"&gt;1/1/00")</f>
        <v>0</v>
      </c>
      <c r="AD61" s="402"/>
      <c r="AE61" s="403"/>
      <c r="AF61" s="440"/>
      <c r="AG61" s="441"/>
      <c r="AH61" s="441"/>
      <c r="AI61" s="441"/>
      <c r="AJ61" s="441"/>
      <c r="AK61" s="441"/>
      <c r="AL61" s="442"/>
    </row>
    <row r="62" spans="1:40" s="204" customFormat="1" ht="15" customHeight="1" thickBot="1" x14ac:dyDescent="0.25">
      <c r="A62" s="435" t="s">
        <v>442</v>
      </c>
      <c r="B62" s="436"/>
      <c r="C62" s="436"/>
      <c r="D62" s="436"/>
      <c r="E62" s="436"/>
      <c r="F62" s="436"/>
      <c r="G62" s="436"/>
      <c r="H62" s="436"/>
      <c r="I62" s="436"/>
      <c r="J62" s="436"/>
      <c r="K62" s="436"/>
      <c r="L62" s="436"/>
      <c r="M62" s="436"/>
      <c r="N62" s="436"/>
      <c r="O62" s="436"/>
      <c r="P62" s="436"/>
      <c r="Q62" s="436"/>
      <c r="R62" s="436"/>
      <c r="S62" s="436"/>
      <c r="T62" s="436"/>
      <c r="U62" s="437"/>
      <c r="V62" s="401">
        <f>V43+V51+V61</f>
        <v>0</v>
      </c>
      <c r="W62" s="402"/>
      <c r="X62" s="403"/>
      <c r="Y62" s="401">
        <f>Y43+Y51+Y61</f>
        <v>0</v>
      </c>
      <c r="Z62" s="402"/>
      <c r="AA62" s="402"/>
      <c r="AB62" s="403"/>
      <c r="AC62" s="401">
        <f>AC43+AC51+AC61</f>
        <v>0</v>
      </c>
      <c r="AD62" s="402"/>
      <c r="AE62" s="403"/>
      <c r="AF62" s="440"/>
      <c r="AG62" s="441"/>
      <c r="AH62" s="441"/>
      <c r="AI62" s="441"/>
      <c r="AJ62" s="441"/>
      <c r="AK62" s="441"/>
      <c r="AL62" s="442"/>
    </row>
    <row r="63" spans="1:40" s="204" customFormat="1" ht="15" customHeight="1" x14ac:dyDescent="0.2">
      <c r="A63" s="423" t="s">
        <v>448</v>
      </c>
      <c r="B63" s="424"/>
      <c r="C63" s="424"/>
      <c r="D63" s="424"/>
      <c r="E63" s="424"/>
      <c r="F63" s="424"/>
      <c r="G63" s="424"/>
      <c r="H63" s="424"/>
      <c r="I63" s="424"/>
      <c r="J63" s="424"/>
      <c r="K63" s="424"/>
      <c r="L63" s="424"/>
      <c r="M63" s="424"/>
      <c r="N63" s="424"/>
      <c r="O63" s="424"/>
      <c r="P63" s="424"/>
      <c r="Q63" s="425"/>
      <c r="R63" s="216" t="str">
        <f>IF(AND(V43&gt;0,V51&gt;0,V61&gt;0),"Yes","No")</f>
        <v>No</v>
      </c>
      <c r="S63" s="212">
        <f>IF(R63="Yes",40,0)</f>
        <v>0</v>
      </c>
      <c r="T63" s="426" t="s">
        <v>445</v>
      </c>
      <c r="U63" s="427"/>
      <c r="V63" s="427"/>
      <c r="W63" s="427"/>
      <c r="X63" s="427"/>
      <c r="Y63" s="427"/>
      <c r="Z63" s="427"/>
      <c r="AA63" s="427"/>
      <c r="AB63" s="427"/>
      <c r="AC63" s="427"/>
      <c r="AD63" s="427"/>
      <c r="AE63" s="427"/>
      <c r="AF63" s="427"/>
      <c r="AG63" s="427"/>
      <c r="AH63" s="427"/>
      <c r="AI63" s="427"/>
      <c r="AJ63" s="428"/>
      <c r="AK63" s="219">
        <f>IF(AND(R63="No",R64="No",R65="No"),0,IF(R63="Yes",V43+V51+V61-3,V43+V51+V61))</f>
        <v>0</v>
      </c>
      <c r="AL63" s="210">
        <f>MIN(AK63*5,20)</f>
        <v>0</v>
      </c>
    </row>
    <row r="64" spans="1:40" s="204" customFormat="1" ht="15" customHeight="1" x14ac:dyDescent="0.2">
      <c r="A64" s="429" t="s">
        <v>449</v>
      </c>
      <c r="B64" s="430"/>
      <c r="C64" s="430"/>
      <c r="D64" s="430"/>
      <c r="E64" s="430"/>
      <c r="F64" s="430"/>
      <c r="G64" s="430"/>
      <c r="H64" s="430"/>
      <c r="I64" s="430"/>
      <c r="J64" s="430"/>
      <c r="K64" s="430"/>
      <c r="L64" s="430"/>
      <c r="M64" s="430"/>
      <c r="N64" s="430"/>
      <c r="O64" s="430"/>
      <c r="P64" s="430"/>
      <c r="Q64" s="431"/>
      <c r="R64" s="217" t="str">
        <f>IF(AND(Y43&gt;0,Y51&gt;0,Y61&gt;0),"Yes","No")</f>
        <v>No</v>
      </c>
      <c r="S64" s="211">
        <f>IF(R64="Yes",30,0)</f>
        <v>0</v>
      </c>
      <c r="T64" s="432" t="s">
        <v>446</v>
      </c>
      <c r="U64" s="433"/>
      <c r="V64" s="433"/>
      <c r="W64" s="433"/>
      <c r="X64" s="433"/>
      <c r="Y64" s="433"/>
      <c r="Z64" s="433"/>
      <c r="AA64" s="433"/>
      <c r="AB64" s="433"/>
      <c r="AC64" s="433"/>
      <c r="AD64" s="433"/>
      <c r="AE64" s="433"/>
      <c r="AF64" s="433"/>
      <c r="AG64" s="433"/>
      <c r="AH64" s="433"/>
      <c r="AI64" s="433"/>
      <c r="AJ64" s="434"/>
      <c r="AK64" s="220">
        <f>IF(AND(R63="No",R64="No",R65="No"),0,IF(R64="Yes",Y43+Y51+Y61-3,Y43+Y51+Y61))</f>
        <v>0</v>
      </c>
      <c r="AL64" s="213">
        <f>MIN(AK64*5,20)</f>
        <v>0</v>
      </c>
    </row>
    <row r="65" spans="1:38" s="204" customFormat="1" ht="15" customHeight="1" thickBot="1" x14ac:dyDescent="0.25">
      <c r="A65" s="415" t="s">
        <v>444</v>
      </c>
      <c r="B65" s="416"/>
      <c r="C65" s="416"/>
      <c r="D65" s="416"/>
      <c r="E65" s="416"/>
      <c r="F65" s="416"/>
      <c r="G65" s="416"/>
      <c r="H65" s="416"/>
      <c r="I65" s="416"/>
      <c r="J65" s="416"/>
      <c r="K65" s="416"/>
      <c r="L65" s="416"/>
      <c r="M65" s="416"/>
      <c r="N65" s="416"/>
      <c r="O65" s="416"/>
      <c r="P65" s="416"/>
      <c r="Q65" s="417"/>
      <c r="R65" s="218" t="str">
        <f>IF(AND(AC43&gt;0,AC51&gt;0,AC61&gt;0),"Yes","No")</f>
        <v>No</v>
      </c>
      <c r="S65" s="214">
        <f>IF(R65="Yes",10,0)</f>
        <v>0</v>
      </c>
      <c r="T65" s="418" t="s">
        <v>447</v>
      </c>
      <c r="U65" s="419"/>
      <c r="V65" s="419"/>
      <c r="W65" s="419"/>
      <c r="X65" s="419"/>
      <c r="Y65" s="419"/>
      <c r="Z65" s="419"/>
      <c r="AA65" s="419"/>
      <c r="AB65" s="419"/>
      <c r="AC65" s="419"/>
      <c r="AD65" s="419"/>
      <c r="AE65" s="419"/>
      <c r="AF65" s="419"/>
      <c r="AG65" s="419"/>
      <c r="AH65" s="419"/>
      <c r="AI65" s="419"/>
      <c r="AJ65" s="420"/>
      <c r="AK65" s="221">
        <f>IF(AND(R63="No",R64="No",R65="No"),0,IF(R65="Yes",AC43+AC51+AC61-3,AC43+AC51+AC61))</f>
        <v>0</v>
      </c>
      <c r="AL65" s="215">
        <f>MIN(AK65*5,20)</f>
        <v>0</v>
      </c>
    </row>
    <row r="66" spans="1:38" x14ac:dyDescent="0.2">
      <c r="A66" s="414"/>
      <c r="B66" s="414"/>
      <c r="C66" s="414"/>
      <c r="D66" s="414"/>
      <c r="E66" s="414"/>
      <c r="F66" s="414"/>
      <c r="G66" s="414"/>
      <c r="H66" s="414"/>
      <c r="I66" s="414"/>
      <c r="J66" s="414"/>
      <c r="K66" s="414"/>
      <c r="L66" s="414"/>
      <c r="M66" s="414"/>
      <c r="N66" s="414"/>
      <c r="O66" s="414"/>
      <c r="P66" s="414"/>
      <c r="Q66" s="414"/>
    </row>
  </sheetData>
  <sheetProtection password="CA79" sheet="1" objects="1" scenarios="1"/>
  <mergeCells count="305">
    <mergeCell ref="A2:G2"/>
    <mergeCell ref="H2:AL2"/>
    <mergeCell ref="A30:Q30"/>
    <mergeCell ref="A31:Q31"/>
    <mergeCell ref="A32:Q32"/>
    <mergeCell ref="T30:AJ30"/>
    <mergeCell ref="T31:AJ31"/>
    <mergeCell ref="T32:AJ32"/>
    <mergeCell ref="AF29:AL29"/>
    <mergeCell ref="V24:X24"/>
    <mergeCell ref="Y24:AB24"/>
    <mergeCell ref="AC24:AE24"/>
    <mergeCell ref="AF24:AL24"/>
    <mergeCell ref="AF23:AL23"/>
    <mergeCell ref="A27:R27"/>
    <mergeCell ref="S27:U27"/>
    <mergeCell ref="V27:X27"/>
    <mergeCell ref="Y27:AB27"/>
    <mergeCell ref="AC27:AE27"/>
    <mergeCell ref="AF27:AL27"/>
    <mergeCell ref="A25:R25"/>
    <mergeCell ref="A24:R24"/>
    <mergeCell ref="S24:U24"/>
    <mergeCell ref="V26:X26"/>
    <mergeCell ref="AF35:AL35"/>
    <mergeCell ref="A13:AL13"/>
    <mergeCell ref="A14:R14"/>
    <mergeCell ref="Y19:AB19"/>
    <mergeCell ref="AC19:AE19"/>
    <mergeCell ref="AF19:AL19"/>
    <mergeCell ref="V23:X23"/>
    <mergeCell ref="AC23:AE23"/>
    <mergeCell ref="A23:R23"/>
    <mergeCell ref="V21:X21"/>
    <mergeCell ref="Y21:AB21"/>
    <mergeCell ref="AC21:AE21"/>
    <mergeCell ref="A22:AL22"/>
    <mergeCell ref="Y23:AB23"/>
    <mergeCell ref="S23:U23"/>
    <mergeCell ref="A33:AL33"/>
    <mergeCell ref="A21:U21"/>
    <mergeCell ref="AF21:AL21"/>
    <mergeCell ref="A28:U28"/>
    <mergeCell ref="AF28:AL28"/>
    <mergeCell ref="A29:U29"/>
    <mergeCell ref="V29:X29"/>
    <mergeCell ref="Y29:AB29"/>
    <mergeCell ref="AC29:AE29"/>
    <mergeCell ref="AF9:AL9"/>
    <mergeCell ref="AF7:AL7"/>
    <mergeCell ref="A8:R8"/>
    <mergeCell ref="S8:U8"/>
    <mergeCell ref="V8:X8"/>
    <mergeCell ref="Y8:AB8"/>
    <mergeCell ref="A5:AL5"/>
    <mergeCell ref="AF15:AL15"/>
    <mergeCell ref="A15:R15"/>
    <mergeCell ref="S15:U15"/>
    <mergeCell ref="A12:U12"/>
    <mergeCell ref="AF12:AL12"/>
    <mergeCell ref="AF14:AL14"/>
    <mergeCell ref="A9:P9"/>
    <mergeCell ref="Q9:R9"/>
    <mergeCell ref="A10:R10"/>
    <mergeCell ref="S10:U10"/>
    <mergeCell ref="V10:X10"/>
    <mergeCell ref="AC10:AE10"/>
    <mergeCell ref="S14:U14"/>
    <mergeCell ref="V14:X14"/>
    <mergeCell ref="Y14:AB14"/>
    <mergeCell ref="AC14:AE14"/>
    <mergeCell ref="Y10:AB10"/>
    <mergeCell ref="A11:R11"/>
    <mergeCell ref="S11:U11"/>
    <mergeCell ref="V17:X17"/>
    <mergeCell ref="Y17:AB17"/>
    <mergeCell ref="AC17:AE17"/>
    <mergeCell ref="Y15:AB15"/>
    <mergeCell ref="AC15:AE15"/>
    <mergeCell ref="V15:X15"/>
    <mergeCell ref="V12:X12"/>
    <mergeCell ref="Y11:AB11"/>
    <mergeCell ref="AC11:AE11"/>
    <mergeCell ref="A1:AI1"/>
    <mergeCell ref="Y12:AB12"/>
    <mergeCell ref="AC12:AE12"/>
    <mergeCell ref="V11:X11"/>
    <mergeCell ref="A7:R7"/>
    <mergeCell ref="S7:U7"/>
    <mergeCell ref="V7:X7"/>
    <mergeCell ref="Y7:AB7"/>
    <mergeCell ref="AC7:AE7"/>
    <mergeCell ref="AC8:AE8"/>
    <mergeCell ref="AF8:AL8"/>
    <mergeCell ref="AF11:AL11"/>
    <mergeCell ref="AF10:AL10"/>
    <mergeCell ref="S9:U9"/>
    <mergeCell ref="V9:X9"/>
    <mergeCell ref="AJ1:AL1"/>
    <mergeCell ref="AK3:AL3"/>
    <mergeCell ref="N4:AL4"/>
    <mergeCell ref="A4:M4"/>
    <mergeCell ref="Y9:AB9"/>
    <mergeCell ref="AC9:AE9"/>
    <mergeCell ref="A6:AL6"/>
    <mergeCell ref="A3:T3"/>
    <mergeCell ref="U3:AJ3"/>
    <mergeCell ref="S20:U20"/>
    <mergeCell ref="V20:X20"/>
    <mergeCell ref="Y20:AB20"/>
    <mergeCell ref="AC20:AE20"/>
    <mergeCell ref="AF20:AL20"/>
    <mergeCell ref="S17:U17"/>
    <mergeCell ref="A16:R16"/>
    <mergeCell ref="S16:U16"/>
    <mergeCell ref="V16:X16"/>
    <mergeCell ref="Y16:AB16"/>
    <mergeCell ref="AC16:AE16"/>
    <mergeCell ref="AF16:AL16"/>
    <mergeCell ref="A18:R18"/>
    <mergeCell ref="S19:U19"/>
    <mergeCell ref="V19:X19"/>
    <mergeCell ref="S18:U18"/>
    <mergeCell ref="V18:X18"/>
    <mergeCell ref="Y18:AB18"/>
    <mergeCell ref="AC18:AE18"/>
    <mergeCell ref="AF18:AL18"/>
    <mergeCell ref="A19:R19"/>
    <mergeCell ref="A20:R20"/>
    <mergeCell ref="A17:R17"/>
    <mergeCell ref="AF17:AL17"/>
    <mergeCell ref="Y26:AB26"/>
    <mergeCell ref="AC26:AE26"/>
    <mergeCell ref="AF26:AL26"/>
    <mergeCell ref="S25:U25"/>
    <mergeCell ref="V25:X25"/>
    <mergeCell ref="Y25:AB25"/>
    <mergeCell ref="AC25:AE25"/>
    <mergeCell ref="AF25:AL25"/>
    <mergeCell ref="A26:R26"/>
    <mergeCell ref="S26:U26"/>
    <mergeCell ref="V28:X28"/>
    <mergeCell ref="Y28:AB28"/>
    <mergeCell ref="AC28:AE28"/>
    <mergeCell ref="A38:R38"/>
    <mergeCell ref="S38:U38"/>
    <mergeCell ref="V38:X38"/>
    <mergeCell ref="Y38:AB38"/>
    <mergeCell ref="AC38:AE38"/>
    <mergeCell ref="AF38:AL38"/>
    <mergeCell ref="A34:AL34"/>
    <mergeCell ref="A36:R36"/>
    <mergeCell ref="S36:U36"/>
    <mergeCell ref="V36:X36"/>
    <mergeCell ref="Y36:AB36"/>
    <mergeCell ref="AC36:AE36"/>
    <mergeCell ref="AF36:AL36"/>
    <mergeCell ref="S35:U35"/>
    <mergeCell ref="Y35:AB35"/>
    <mergeCell ref="A35:R35"/>
    <mergeCell ref="V35:X35"/>
    <mergeCell ref="AC35:AE35"/>
    <mergeCell ref="A37:R37"/>
    <mergeCell ref="S37:U37"/>
    <mergeCell ref="V37:X37"/>
    <mergeCell ref="Y37:AB37"/>
    <mergeCell ref="A55:R55"/>
    <mergeCell ref="A44:AL44"/>
    <mergeCell ref="A45:R45"/>
    <mergeCell ref="S45:U45"/>
    <mergeCell ref="V45:X45"/>
    <mergeCell ref="Y45:AB45"/>
    <mergeCell ref="AC45:AE45"/>
    <mergeCell ref="AF45:AL45"/>
    <mergeCell ref="S53:U53"/>
    <mergeCell ref="V53:X53"/>
    <mergeCell ref="Y53:AB53"/>
    <mergeCell ref="AC53:AE53"/>
    <mergeCell ref="AF53:AL53"/>
    <mergeCell ref="A54:R54"/>
    <mergeCell ref="S54:U54"/>
    <mergeCell ref="V54:X54"/>
    <mergeCell ref="Y54:AB54"/>
    <mergeCell ref="AF54:AL54"/>
    <mergeCell ref="AF48:AL48"/>
    <mergeCell ref="AC37:AE37"/>
    <mergeCell ref="AF37:AL37"/>
    <mergeCell ref="A41:R41"/>
    <mergeCell ref="S41:U41"/>
    <mergeCell ref="V41:X41"/>
    <mergeCell ref="Y41:AB41"/>
    <mergeCell ref="AC41:AE41"/>
    <mergeCell ref="AF41:AL41"/>
    <mergeCell ref="V47:X47"/>
    <mergeCell ref="Y47:AB47"/>
    <mergeCell ref="AC47:AE47"/>
    <mergeCell ref="AF47:AL47"/>
    <mergeCell ref="A47:R47"/>
    <mergeCell ref="S47:U47"/>
    <mergeCell ref="V43:X43"/>
    <mergeCell ref="Y43:AB43"/>
    <mergeCell ref="AC43:AE43"/>
    <mergeCell ref="A43:U43"/>
    <mergeCell ref="AF43:AL43"/>
    <mergeCell ref="A42:R42"/>
    <mergeCell ref="S42:U42"/>
    <mergeCell ref="V42:X42"/>
    <mergeCell ref="Y42:AB42"/>
    <mergeCell ref="AC42:AE42"/>
    <mergeCell ref="AF42:AL42"/>
    <mergeCell ref="A46:R46"/>
    <mergeCell ref="S46:U46"/>
    <mergeCell ref="V46:X46"/>
    <mergeCell ref="A39:R39"/>
    <mergeCell ref="S39:U39"/>
    <mergeCell ref="V39:X39"/>
    <mergeCell ref="Y39:AB39"/>
    <mergeCell ref="AC39:AE39"/>
    <mergeCell ref="AF39:AL39"/>
    <mergeCell ref="A40:R40"/>
    <mergeCell ref="S40:U40"/>
    <mergeCell ref="V40:X40"/>
    <mergeCell ref="Y40:AB40"/>
    <mergeCell ref="AC40:AE40"/>
    <mergeCell ref="AF40:AL40"/>
    <mergeCell ref="Y46:AB46"/>
    <mergeCell ref="AC46:AE46"/>
    <mergeCell ref="AF46:AL46"/>
    <mergeCell ref="AC54:AE54"/>
    <mergeCell ref="V55:X55"/>
    <mergeCell ref="Y55:AB55"/>
    <mergeCell ref="AC55:AE55"/>
    <mergeCell ref="AF55:AL55"/>
    <mergeCell ref="A51:U51"/>
    <mergeCell ref="AF51:AL51"/>
    <mergeCell ref="A48:R48"/>
    <mergeCell ref="S48:U48"/>
    <mergeCell ref="AF50:AL50"/>
    <mergeCell ref="A49:R49"/>
    <mergeCell ref="S49:U49"/>
    <mergeCell ref="V48:X48"/>
    <mergeCell ref="Y48:AB48"/>
    <mergeCell ref="AC48:AE48"/>
    <mergeCell ref="V49:X49"/>
    <mergeCell ref="Y49:AB49"/>
    <mergeCell ref="T64:AJ64"/>
    <mergeCell ref="Y61:AB61"/>
    <mergeCell ref="AC61:AE61"/>
    <mergeCell ref="A62:U62"/>
    <mergeCell ref="V62:X62"/>
    <mergeCell ref="Y62:AB62"/>
    <mergeCell ref="AC62:AE62"/>
    <mergeCell ref="V61:X61"/>
    <mergeCell ref="A60:R60"/>
    <mergeCell ref="S60:U60"/>
    <mergeCell ref="AF61:AL61"/>
    <mergeCell ref="AF62:AL62"/>
    <mergeCell ref="A61:U61"/>
    <mergeCell ref="A66:Q66"/>
    <mergeCell ref="A57:R57"/>
    <mergeCell ref="S57:U57"/>
    <mergeCell ref="V57:X57"/>
    <mergeCell ref="Y57:AB57"/>
    <mergeCell ref="AC57:AE57"/>
    <mergeCell ref="A65:Q65"/>
    <mergeCell ref="T65:AJ65"/>
    <mergeCell ref="AC60:AE60"/>
    <mergeCell ref="AF60:AL60"/>
    <mergeCell ref="A58:R58"/>
    <mergeCell ref="S58:U58"/>
    <mergeCell ref="V58:X58"/>
    <mergeCell ref="Y58:AB58"/>
    <mergeCell ref="AC58:AE58"/>
    <mergeCell ref="AF58:AL58"/>
    <mergeCell ref="A59:R59"/>
    <mergeCell ref="V60:X60"/>
    <mergeCell ref="Y60:AB60"/>
    <mergeCell ref="S59:U59"/>
    <mergeCell ref="V59:X59"/>
    <mergeCell ref="A63:Q63"/>
    <mergeCell ref="T63:AJ63"/>
    <mergeCell ref="A64:Q64"/>
    <mergeCell ref="AF57:AL57"/>
    <mergeCell ref="S56:U56"/>
    <mergeCell ref="V56:X56"/>
    <mergeCell ref="AC56:AE56"/>
    <mergeCell ref="AF56:AL56"/>
    <mergeCell ref="AF59:AL59"/>
    <mergeCell ref="Y59:AB59"/>
    <mergeCell ref="AF49:AL49"/>
    <mergeCell ref="A56:R56"/>
    <mergeCell ref="V51:X51"/>
    <mergeCell ref="Y51:AB51"/>
    <mergeCell ref="AC51:AE51"/>
    <mergeCell ref="A50:R50"/>
    <mergeCell ref="S50:U50"/>
    <mergeCell ref="V50:X50"/>
    <mergeCell ref="Y50:AB50"/>
    <mergeCell ref="AC50:AE50"/>
    <mergeCell ref="AC49:AE49"/>
    <mergeCell ref="S55:U55"/>
    <mergeCell ref="A52:AL52"/>
    <mergeCell ref="A53:R53"/>
    <mergeCell ref="Y56:AB56"/>
    <mergeCell ref="AC59:AE59"/>
  </mergeCells>
  <conditionalFormatting sqref="V8:X11 V15:X20 V24:X27 V46:X50 V54:X60 V36:X42">
    <cfRule type="expression" dxfId="20" priority="9">
      <formula>S8="Completed"</formula>
    </cfRule>
  </conditionalFormatting>
  <conditionalFormatting sqref="Y8:AB11 Y15:AB20 Y24:AB27 Y46:AB50 Y54:AB60 Y36:AB42">
    <cfRule type="expression" dxfId="19" priority="8">
      <formula>S8="Pending"</formula>
    </cfRule>
  </conditionalFormatting>
  <conditionalFormatting sqref="AC8:AE11 AC15:AE20 AC24:AE27 AC46:AE50 AC54:AE60 AC36:AE42">
    <cfRule type="expression" dxfId="18" priority="7">
      <formula>S8="Committed"</formula>
    </cfRule>
  </conditionalFormatting>
  <conditionalFormatting sqref="AF8:AL11">
    <cfRule type="expression" dxfId="17" priority="6">
      <formula>OR(S8="Completed",S8="Pending")</formula>
    </cfRule>
  </conditionalFormatting>
  <conditionalFormatting sqref="AF15:AL20">
    <cfRule type="expression" dxfId="16" priority="5">
      <formula>OR(S15="Completed",S15="Pending")</formula>
    </cfRule>
  </conditionalFormatting>
  <conditionalFormatting sqref="AF24:AL27">
    <cfRule type="expression" dxfId="15" priority="4">
      <formula>OR(S24="Completed",S24="Pending")</formula>
    </cfRule>
  </conditionalFormatting>
  <conditionalFormatting sqref="AF36:AL42">
    <cfRule type="expression" dxfId="14" priority="3">
      <formula>OR(S36="Completed",S36="Pending")</formula>
    </cfRule>
  </conditionalFormatting>
  <conditionalFormatting sqref="AF46:AL50">
    <cfRule type="expression" dxfId="13" priority="2">
      <formula>OR(S46="Completed",S46="Pending")</formula>
    </cfRule>
  </conditionalFormatting>
  <conditionalFormatting sqref="AF54:AL60">
    <cfRule type="expression" dxfId="12" priority="1">
      <formula>OR(S54="Completed",S54="Pending")</formula>
    </cfRule>
  </conditionalFormatting>
  <dataValidations count="5">
    <dataValidation type="list" allowBlank="1" showInputMessage="1" showErrorMessage="1" sqref="N4:AL4">
      <formula1>$AM$2:$AM$4</formula1>
    </dataValidation>
    <dataValidation type="list" allowBlank="1" showInputMessage="1" showErrorMessage="1" sqref="S15:U20 S8:U11 S46:U50 S24:U27 S54:U60 S36:U42">
      <formula1>"Completed,Pending,Committed"</formula1>
    </dataValidation>
    <dataValidation type="date" operator="lessThanOrEqual" showErrorMessage="1" errorTitle="Date exceeds app due date" error="Date exceeds CDBG application due date" sqref="V8:X11 V15:X20 V24:X27 V36:X42 V46:X50 V54:X60">
      <formula1>43501</formula1>
    </dataValidation>
    <dataValidation type="date" operator="greaterThan" showErrorMessage="1" errorTitle="Date before app due date" error="Date is prior to CDBG application due date" sqref="Y8:AB11 Y15:AB20 Y24:AB27 Y36:AB42 Y46:AB50 Y54:AB60">
      <formula1>43501</formula1>
    </dataValidation>
    <dataValidation type="date" showErrorMessage="1" errorTitle="Date is not within 2 years" error="Date is not within 2 years of CDBG application due date" sqref="AC8:AE11 AC15:AE20 AC24:AE27 AC36:AE42 AC46:AE50 AC54:AE60">
      <formula1>43502</formula1>
      <formula2>44232</formula2>
    </dataValidation>
  </dataValidations>
  <hyperlinks>
    <hyperlink ref="A9:P9" r:id="rId1" display="Zoning and Site Planning: Consistent with Government Code §66474.02, and applicable regulations adopted by the State Board of Forestry and Fire Protection pursuant to §4290 and §4291 of the Public Resources Code."/>
    <hyperlink ref="Q9:R9" r:id="rId2" display="§4290 and §4291"/>
    <hyperlink ref="A15:R15" r:id="rId3" display="Safety Element for Wildfire: Post 2014 Amendment pursuant to Government Code 65302(g)(3) and 65302.5."/>
    <hyperlink ref="A16:R16" r:id="rId4" display="Safety and Conservation Element for Flood: Post 2009 Amendment pursuant to Government Code §65302(d)(1) and (g)(1)."/>
    <hyperlink ref="A17:R17" r:id="rId5" display="Land Use Element for Disadvantaged Unincorporated Communities: Post 2013 Amendment pursuant to Government Code §65302.10."/>
    <hyperlink ref="A10:R10" r:id="rId6" display="Certified Local Ordinances: Certified as meeting or exceeding Title 14 SRA Fire Safe Regulations, pursuant to 14 CCR 1270.01 and 1270.03."/>
    <hyperlink ref="A8:R8" r:id="rId7" display="Building Standards: Consistent with Chapter 7a of the California Building Code or other pertinent Hazard Mitigation Building Codes."/>
  </hyperlinks>
  <printOptions horizontalCentered="1"/>
  <pageMargins left="0.5" right="0" top="0.5" bottom="0.3" header="0" footer="0"/>
  <pageSetup scale="37" orientation="portrait" r:id="rId8"/>
  <headerFooter scaleWithDoc="0" alignWithMargins="0">
    <oddFooter>&amp;L&amp;9HCD CDBG&amp;C&amp;9Page &amp;P of &amp;N&amp;R&amp;"Arial,Italic"&amp;9&amp;A</oddFooter>
  </headerFooter>
  <rowBreaks count="1" manualBreakCount="1">
    <brk id="32" max="16383" man="1"/>
  </rowBreaks>
  <legacy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sheetPr>
  <dimension ref="A1:AN64"/>
  <sheetViews>
    <sheetView showGridLines="0" tabSelected="1" zoomScaleNormal="100" workbookViewId="0">
      <selection activeCell="Q5" sqref="Q5:AJ5"/>
    </sheetView>
  </sheetViews>
  <sheetFormatPr defaultColWidth="10" defaultRowHeight="14.25" x14ac:dyDescent="0.2"/>
  <cols>
    <col min="1" max="38" width="4.140625" style="202" customWidth="1"/>
    <col min="39" max="39" width="10" style="202"/>
    <col min="40" max="40" width="10" style="202" hidden="1" customWidth="1"/>
    <col min="41" max="16384" width="10" style="202"/>
  </cols>
  <sheetData>
    <row r="1" spans="1:40" s="201" customFormat="1" ht="18.75" thickBot="1" x14ac:dyDescent="0.3">
      <c r="A1" s="549" t="s">
        <v>578</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1"/>
      <c r="AJ1" s="366" t="str">
        <f>'CDBG State Objectives'!AJ1</f>
        <v>Rev. 11/1/18</v>
      </c>
      <c r="AK1" s="366"/>
      <c r="AL1" s="367"/>
    </row>
    <row r="2" spans="1:40" ht="30" customHeight="1" thickBot="1" x14ac:dyDescent="0.25">
      <c r="A2" s="552" t="s">
        <v>318</v>
      </c>
      <c r="B2" s="553"/>
      <c r="C2" s="553"/>
      <c r="D2" s="553"/>
      <c r="E2" s="553"/>
      <c r="F2" s="553"/>
      <c r="G2" s="553"/>
      <c r="H2" s="553"/>
      <c r="I2" s="553"/>
      <c r="J2" s="553"/>
      <c r="K2" s="553"/>
      <c r="L2" s="553"/>
      <c r="M2" s="553"/>
      <c r="N2" s="553"/>
      <c r="O2" s="553"/>
      <c r="P2" s="553"/>
      <c r="Q2" s="553"/>
      <c r="R2" s="553"/>
      <c r="S2" s="553"/>
      <c r="T2" s="553"/>
      <c r="U2" s="554" t="s">
        <v>695</v>
      </c>
      <c r="V2" s="555"/>
      <c r="W2" s="555"/>
      <c r="X2" s="555"/>
      <c r="Y2" s="555"/>
      <c r="Z2" s="555"/>
      <c r="AA2" s="555"/>
      <c r="AB2" s="555"/>
      <c r="AC2" s="555"/>
      <c r="AD2" s="555"/>
      <c r="AE2" s="555"/>
      <c r="AF2" s="555"/>
      <c r="AG2" s="555"/>
      <c r="AH2" s="555"/>
      <c r="AI2" s="555"/>
      <c r="AJ2" s="556"/>
      <c r="AK2" s="541">
        <f>AK13+AK31+AK32</f>
        <v>60</v>
      </c>
      <c r="AL2" s="542"/>
      <c r="AN2" s="206" t="s">
        <v>203</v>
      </c>
    </row>
    <row r="3" spans="1:40" s="203" customFormat="1" ht="18.75" customHeight="1" x14ac:dyDescent="0.2">
      <c r="A3" s="543" t="s">
        <v>334</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5"/>
      <c r="AN3" s="206" t="s">
        <v>342</v>
      </c>
    </row>
    <row r="4" spans="1:40" s="203" customFormat="1" ht="15.95" customHeight="1" x14ac:dyDescent="0.2">
      <c r="A4" s="546" t="s">
        <v>175</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8"/>
      <c r="AN4" s="206" t="s">
        <v>343</v>
      </c>
    </row>
    <row r="5" spans="1:40" s="204" customFormat="1" ht="15.95" customHeight="1" x14ac:dyDescent="0.2">
      <c r="A5" s="523" t="s">
        <v>201</v>
      </c>
      <c r="B5" s="524"/>
      <c r="C5" s="524"/>
      <c r="D5" s="524"/>
      <c r="E5" s="524"/>
      <c r="F5" s="524"/>
      <c r="G5" s="524"/>
      <c r="H5" s="524"/>
      <c r="I5" s="524"/>
      <c r="J5" s="524"/>
      <c r="K5" s="524"/>
      <c r="L5" s="524"/>
      <c r="M5" s="524"/>
      <c r="N5" s="524"/>
      <c r="O5" s="524"/>
      <c r="P5" s="524"/>
      <c r="Q5" s="527"/>
      <c r="R5" s="528"/>
      <c r="S5" s="528"/>
      <c r="T5" s="528"/>
      <c r="U5" s="528"/>
      <c r="V5" s="528"/>
      <c r="W5" s="528"/>
      <c r="X5" s="528"/>
      <c r="Y5" s="528"/>
      <c r="Z5" s="528"/>
      <c r="AA5" s="528"/>
      <c r="AB5" s="528"/>
      <c r="AC5" s="528"/>
      <c r="AD5" s="528"/>
      <c r="AE5" s="528"/>
      <c r="AF5" s="528"/>
      <c r="AG5" s="528"/>
      <c r="AH5" s="528"/>
      <c r="AI5" s="528"/>
      <c r="AJ5" s="529"/>
      <c r="AK5" s="533">
        <f>IF(AND(V6&lt;&gt;"",Q5="Continuation of existing HA Program active during the last fiscal year - 150 points"),150,IF(AND(V6&lt;&gt;"",Q5="Active HA in last 4 years but not the last 12 months - 100 points"),100,0))</f>
        <v>0</v>
      </c>
      <c r="AL5" s="534"/>
      <c r="AN5" s="206" t="s">
        <v>336</v>
      </c>
    </row>
    <row r="6" spans="1:40" s="204" customFormat="1" ht="15.95" customHeight="1" x14ac:dyDescent="0.2">
      <c r="A6" s="494" t="s">
        <v>414</v>
      </c>
      <c r="B6" s="495"/>
      <c r="C6" s="495"/>
      <c r="D6" s="495"/>
      <c r="E6" s="495"/>
      <c r="F6" s="495"/>
      <c r="G6" s="495"/>
      <c r="H6" s="495"/>
      <c r="I6" s="495"/>
      <c r="J6" s="495"/>
      <c r="K6" s="495"/>
      <c r="L6" s="495"/>
      <c r="M6" s="495"/>
      <c r="N6" s="495"/>
      <c r="O6" s="495"/>
      <c r="P6" s="495"/>
      <c r="Q6" s="495"/>
      <c r="R6" s="495"/>
      <c r="S6" s="495"/>
      <c r="T6" s="495"/>
      <c r="U6" s="495"/>
      <c r="V6" s="557"/>
      <c r="W6" s="558"/>
      <c r="X6" s="558"/>
      <c r="Y6" s="558"/>
      <c r="Z6" s="558"/>
      <c r="AA6" s="558"/>
      <c r="AB6" s="558"/>
      <c r="AC6" s="558"/>
      <c r="AD6" s="558"/>
      <c r="AE6" s="558"/>
      <c r="AF6" s="558"/>
      <c r="AG6" s="558"/>
      <c r="AH6" s="558"/>
      <c r="AI6" s="558"/>
      <c r="AJ6" s="558"/>
      <c r="AK6" s="558"/>
      <c r="AL6" s="559"/>
      <c r="AN6" s="206"/>
    </row>
    <row r="7" spans="1:40" s="204" customFormat="1" ht="15.95" customHeight="1" x14ac:dyDescent="0.2">
      <c r="A7" s="497" t="s">
        <v>173</v>
      </c>
      <c r="B7" s="498"/>
      <c r="C7" s="498"/>
      <c r="D7" s="499"/>
      <c r="E7" s="500" t="s">
        <v>204</v>
      </c>
      <c r="F7" s="501"/>
      <c r="G7" s="501"/>
      <c r="H7" s="501"/>
      <c r="I7" s="501"/>
      <c r="J7" s="501"/>
      <c r="K7" s="501"/>
      <c r="L7" s="502" t="s">
        <v>420</v>
      </c>
      <c r="M7" s="503"/>
      <c r="N7" s="503"/>
      <c r="O7" s="503"/>
      <c r="P7" s="503"/>
      <c r="Q7" s="503"/>
      <c r="R7" s="503"/>
      <c r="S7" s="503"/>
      <c r="T7" s="503"/>
      <c r="U7" s="503"/>
      <c r="V7" s="503"/>
      <c r="W7" s="503"/>
      <c r="X7" s="503"/>
      <c r="Y7" s="503"/>
      <c r="Z7" s="503"/>
      <c r="AA7" s="503"/>
      <c r="AB7" s="503"/>
      <c r="AC7" s="503"/>
      <c r="AD7" s="503"/>
      <c r="AE7" s="504"/>
      <c r="AF7" s="508" t="s">
        <v>174</v>
      </c>
      <c r="AG7" s="508"/>
      <c r="AH7" s="508"/>
      <c r="AI7" s="508"/>
      <c r="AJ7" s="509"/>
      <c r="AK7" s="510"/>
      <c r="AL7" s="511"/>
      <c r="AN7" s="206" t="s">
        <v>335</v>
      </c>
    </row>
    <row r="8" spans="1:40" s="204" customFormat="1" ht="15.95" customHeight="1" x14ac:dyDescent="0.2">
      <c r="A8" s="429" t="s">
        <v>344</v>
      </c>
      <c r="B8" s="430"/>
      <c r="C8" s="430"/>
      <c r="D8" s="430"/>
      <c r="E8" s="430"/>
      <c r="F8" s="430"/>
      <c r="G8" s="430"/>
      <c r="H8" s="430"/>
      <c r="I8" s="430"/>
      <c r="J8" s="430"/>
      <c r="K8" s="430"/>
      <c r="L8" s="430"/>
      <c r="M8" s="430"/>
      <c r="N8" s="430"/>
      <c r="O8" s="430"/>
      <c r="P8" s="430"/>
      <c r="Q8" s="527"/>
      <c r="R8" s="528"/>
      <c r="S8" s="528"/>
      <c r="T8" s="528"/>
      <c r="U8" s="528"/>
      <c r="V8" s="528"/>
      <c r="W8" s="528"/>
      <c r="X8" s="528"/>
      <c r="Y8" s="528"/>
      <c r="Z8" s="528"/>
      <c r="AA8" s="528"/>
      <c r="AB8" s="528"/>
      <c r="AC8" s="528"/>
      <c r="AD8" s="528"/>
      <c r="AE8" s="528"/>
      <c r="AF8" s="528"/>
      <c r="AG8" s="528"/>
      <c r="AH8" s="528"/>
      <c r="AI8" s="528"/>
      <c r="AJ8" s="529"/>
      <c r="AK8" s="533">
        <f>IF(Q8="Adopted guidelines with resolution or other acceptable proof - 100 points",100,IF(Q8="Approved or draft of guidelines; no resolution - 50 points",50,0))</f>
        <v>0</v>
      </c>
      <c r="AL8" s="534"/>
      <c r="AN8" s="206" t="s">
        <v>337</v>
      </c>
    </row>
    <row r="9" spans="1:40" s="204" customFormat="1" ht="15.95" customHeight="1" x14ac:dyDescent="0.2">
      <c r="A9" s="497" t="s">
        <v>173</v>
      </c>
      <c r="B9" s="498"/>
      <c r="C9" s="498"/>
      <c r="D9" s="499"/>
      <c r="E9" s="500" t="s">
        <v>176</v>
      </c>
      <c r="F9" s="501"/>
      <c r="G9" s="501"/>
      <c r="H9" s="501"/>
      <c r="I9" s="501"/>
      <c r="J9" s="501"/>
      <c r="K9" s="501"/>
      <c r="L9" s="502" t="s">
        <v>177</v>
      </c>
      <c r="M9" s="503"/>
      <c r="N9" s="503"/>
      <c r="O9" s="503"/>
      <c r="P9" s="503"/>
      <c r="Q9" s="503"/>
      <c r="R9" s="503"/>
      <c r="S9" s="503"/>
      <c r="T9" s="503"/>
      <c r="U9" s="503"/>
      <c r="V9" s="503"/>
      <c r="W9" s="503"/>
      <c r="X9" s="503"/>
      <c r="Y9" s="503"/>
      <c r="Z9" s="503"/>
      <c r="AA9" s="503"/>
      <c r="AB9" s="503"/>
      <c r="AC9" s="503"/>
      <c r="AD9" s="503"/>
      <c r="AE9" s="504"/>
      <c r="AF9" s="508" t="s">
        <v>174</v>
      </c>
      <c r="AG9" s="508"/>
      <c r="AH9" s="508"/>
      <c r="AI9" s="508"/>
      <c r="AJ9" s="509"/>
      <c r="AK9" s="510"/>
      <c r="AL9" s="511"/>
    </row>
    <row r="10" spans="1:40" s="204" customFormat="1" ht="15.95" customHeight="1" x14ac:dyDescent="0.2">
      <c r="A10" s="497" t="s">
        <v>173</v>
      </c>
      <c r="B10" s="498"/>
      <c r="C10" s="498"/>
      <c r="D10" s="499"/>
      <c r="E10" s="500" t="s">
        <v>339</v>
      </c>
      <c r="F10" s="501"/>
      <c r="G10" s="501"/>
      <c r="H10" s="501"/>
      <c r="I10" s="501"/>
      <c r="J10" s="501"/>
      <c r="K10" s="514"/>
      <c r="L10" s="502" t="s">
        <v>417</v>
      </c>
      <c r="M10" s="503"/>
      <c r="N10" s="503"/>
      <c r="O10" s="503"/>
      <c r="P10" s="503"/>
      <c r="Q10" s="503"/>
      <c r="R10" s="503"/>
      <c r="S10" s="503"/>
      <c r="T10" s="503"/>
      <c r="U10" s="503"/>
      <c r="V10" s="503"/>
      <c r="W10" s="503"/>
      <c r="X10" s="503"/>
      <c r="Y10" s="503"/>
      <c r="Z10" s="503"/>
      <c r="AA10" s="503"/>
      <c r="AB10" s="503"/>
      <c r="AC10" s="503"/>
      <c r="AD10" s="503"/>
      <c r="AE10" s="504"/>
      <c r="AF10" s="515" t="s">
        <v>174</v>
      </c>
      <c r="AG10" s="508"/>
      <c r="AH10" s="508"/>
      <c r="AI10" s="508"/>
      <c r="AJ10" s="509"/>
      <c r="AK10" s="510"/>
      <c r="AL10" s="511"/>
    </row>
    <row r="11" spans="1:40" s="204" customFormat="1" ht="26.45" customHeight="1" x14ac:dyDescent="0.2">
      <c r="A11" s="429" t="s">
        <v>421</v>
      </c>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510"/>
      <c r="AA11" s="518"/>
      <c r="AB11" s="565" t="s">
        <v>415</v>
      </c>
      <c r="AC11" s="566"/>
      <c r="AD11" s="566"/>
      <c r="AE11" s="566"/>
      <c r="AF11" s="566"/>
      <c r="AG11" s="566"/>
      <c r="AH11" s="567"/>
      <c r="AI11" s="510"/>
      <c r="AJ11" s="518"/>
      <c r="AK11" s="521">
        <f>IF(AND(Z11&gt;="Yes",AI11&gt;0),AI11*10,0)</f>
        <v>0</v>
      </c>
      <c r="AL11" s="522"/>
    </row>
    <row r="12" spans="1:40" s="204" customFormat="1" ht="15.95" customHeight="1" thickBot="1" x14ac:dyDescent="0.25">
      <c r="A12" s="497" t="s">
        <v>173</v>
      </c>
      <c r="B12" s="498"/>
      <c r="C12" s="498"/>
      <c r="D12" s="499"/>
      <c r="E12" s="500" t="s">
        <v>267</v>
      </c>
      <c r="F12" s="501"/>
      <c r="G12" s="501"/>
      <c r="H12" s="501"/>
      <c r="I12" s="501"/>
      <c r="J12" s="501"/>
      <c r="K12" s="501"/>
      <c r="L12" s="502" t="s">
        <v>416</v>
      </c>
      <c r="M12" s="503"/>
      <c r="N12" s="503"/>
      <c r="O12" s="503"/>
      <c r="P12" s="503"/>
      <c r="Q12" s="503"/>
      <c r="R12" s="503"/>
      <c r="S12" s="503"/>
      <c r="T12" s="503"/>
      <c r="U12" s="503"/>
      <c r="V12" s="503"/>
      <c r="W12" s="503"/>
      <c r="X12" s="503"/>
      <c r="Y12" s="503"/>
      <c r="Z12" s="503"/>
      <c r="AA12" s="503"/>
      <c r="AB12" s="503"/>
      <c r="AC12" s="503"/>
      <c r="AD12" s="503"/>
      <c r="AE12" s="504"/>
      <c r="AF12" s="508" t="s">
        <v>174</v>
      </c>
      <c r="AG12" s="508"/>
      <c r="AH12" s="508"/>
      <c r="AI12" s="508"/>
      <c r="AJ12" s="509"/>
      <c r="AK12" s="525"/>
      <c r="AL12" s="526"/>
      <c r="AN12" s="205"/>
    </row>
    <row r="13" spans="1:40" s="205" customFormat="1" ht="15.95" customHeight="1" thickBot="1" x14ac:dyDescent="0.25">
      <c r="A13" s="512" t="s">
        <v>178</v>
      </c>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492">
        <f>AK5+AK8+AK11</f>
        <v>0</v>
      </c>
      <c r="AL13" s="493"/>
      <c r="AN13" s="203"/>
    </row>
    <row r="14" spans="1:40" s="203" customFormat="1" ht="18.75" customHeight="1" x14ac:dyDescent="0.2">
      <c r="A14" s="543" t="s">
        <v>362</v>
      </c>
      <c r="B14" s="544"/>
      <c r="C14" s="544"/>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5"/>
    </row>
    <row r="15" spans="1:40" s="204" customFormat="1" ht="15.95" customHeight="1" x14ac:dyDescent="0.2">
      <c r="A15" s="429" t="s">
        <v>413</v>
      </c>
      <c r="B15" s="430"/>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1"/>
      <c r="AK15" s="521">
        <v>60</v>
      </c>
      <c r="AL15" s="522"/>
      <c r="AN15" s="205"/>
    </row>
    <row r="16" spans="1:40" s="204" customFormat="1" ht="15.95" customHeight="1" x14ac:dyDescent="0.2">
      <c r="A16" s="429" t="s">
        <v>300</v>
      </c>
      <c r="B16" s="430"/>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1"/>
      <c r="AK16" s="521">
        <f>IF(AND(AK18="Yes",AK20="Yes",AK22="Yes"),40,0)</f>
        <v>0</v>
      </c>
      <c r="AL16" s="522"/>
      <c r="AN16" s="206"/>
    </row>
    <row r="17" spans="1:40" s="204" customFormat="1" ht="15.95" customHeight="1" x14ac:dyDescent="0.2">
      <c r="A17" s="494" t="s">
        <v>295</v>
      </c>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6"/>
      <c r="AN17" s="206"/>
    </row>
    <row r="18" spans="1:40" s="204" customFormat="1" ht="15.95" customHeight="1" x14ac:dyDescent="0.2">
      <c r="A18" s="497" t="s">
        <v>173</v>
      </c>
      <c r="B18" s="498"/>
      <c r="C18" s="498"/>
      <c r="D18" s="499"/>
      <c r="E18" s="505" t="s">
        <v>312</v>
      </c>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7"/>
      <c r="AF18" s="508" t="s">
        <v>174</v>
      </c>
      <c r="AG18" s="508"/>
      <c r="AH18" s="508"/>
      <c r="AI18" s="508"/>
      <c r="AJ18" s="509"/>
      <c r="AK18" s="510"/>
      <c r="AL18" s="511"/>
      <c r="AN18" s="206"/>
    </row>
    <row r="19" spans="1:40" s="204" customFormat="1" ht="15.95" customHeight="1" x14ac:dyDescent="0.2">
      <c r="A19" s="494" t="s">
        <v>296</v>
      </c>
      <c r="B19" s="495"/>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6"/>
      <c r="AN19" s="206"/>
    </row>
    <row r="20" spans="1:40" s="204" customFormat="1" ht="15.95" customHeight="1" x14ac:dyDescent="0.2">
      <c r="A20" s="497" t="s">
        <v>173</v>
      </c>
      <c r="B20" s="498"/>
      <c r="C20" s="498"/>
      <c r="D20" s="499"/>
      <c r="E20" s="500" t="s">
        <v>313</v>
      </c>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14"/>
      <c r="AF20" s="508" t="s">
        <v>174</v>
      </c>
      <c r="AG20" s="508"/>
      <c r="AH20" s="508"/>
      <c r="AI20" s="508"/>
      <c r="AJ20" s="509"/>
      <c r="AK20" s="510"/>
      <c r="AL20" s="511"/>
    </row>
    <row r="21" spans="1:40" s="204" customFormat="1" ht="15.95" customHeight="1" x14ac:dyDescent="0.2">
      <c r="A21" s="494" t="s">
        <v>297</v>
      </c>
      <c r="B21" s="495"/>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6"/>
      <c r="AN21" s="206"/>
    </row>
    <row r="22" spans="1:40" s="204" customFormat="1" ht="15.95" customHeight="1" x14ac:dyDescent="0.2">
      <c r="A22" s="497" t="s">
        <v>173</v>
      </c>
      <c r="B22" s="498"/>
      <c r="C22" s="498"/>
      <c r="D22" s="499"/>
      <c r="E22" s="500" t="s">
        <v>268</v>
      </c>
      <c r="F22" s="501"/>
      <c r="G22" s="501"/>
      <c r="H22" s="501"/>
      <c r="I22" s="501"/>
      <c r="J22" s="501"/>
      <c r="K22" s="501"/>
      <c r="L22" s="502"/>
      <c r="M22" s="503"/>
      <c r="N22" s="503"/>
      <c r="O22" s="503"/>
      <c r="P22" s="503"/>
      <c r="Q22" s="503"/>
      <c r="R22" s="503"/>
      <c r="S22" s="503"/>
      <c r="T22" s="503"/>
      <c r="U22" s="503"/>
      <c r="V22" s="503"/>
      <c r="W22" s="503"/>
      <c r="X22" s="503"/>
      <c r="Y22" s="503"/>
      <c r="Z22" s="503"/>
      <c r="AA22" s="503"/>
      <c r="AB22" s="503"/>
      <c r="AC22" s="503"/>
      <c r="AD22" s="503"/>
      <c r="AE22" s="504"/>
      <c r="AF22" s="508" t="s">
        <v>174</v>
      </c>
      <c r="AG22" s="508"/>
      <c r="AH22" s="508"/>
      <c r="AI22" s="508"/>
      <c r="AJ22" s="509"/>
      <c r="AK22" s="510"/>
      <c r="AL22" s="511"/>
      <c r="AN22" s="206"/>
    </row>
    <row r="23" spans="1:40" s="204" customFormat="1" ht="26.25" customHeight="1" x14ac:dyDescent="0.2">
      <c r="A23" s="535" t="s">
        <v>705</v>
      </c>
      <c r="B23" s="536"/>
      <c r="C23" s="536"/>
      <c r="D23" s="536"/>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7"/>
      <c r="AJ23" s="538"/>
      <c r="AK23" s="521">
        <f>IF(AI23&gt;="Yes",30,0)</f>
        <v>0</v>
      </c>
      <c r="AL23" s="522"/>
    </row>
    <row r="24" spans="1:40" s="204" customFormat="1" ht="15.95" customHeight="1" x14ac:dyDescent="0.2">
      <c r="A24" s="429" t="s">
        <v>215</v>
      </c>
      <c r="B24" s="430"/>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540">
        <f>AK25+AK27+AK29</f>
        <v>0</v>
      </c>
      <c r="AL24" s="522"/>
      <c r="AN24" s="206"/>
    </row>
    <row r="25" spans="1:40" s="204" customFormat="1" ht="15.95" customHeight="1" x14ac:dyDescent="0.2">
      <c r="A25" s="494" t="s">
        <v>212</v>
      </c>
      <c r="B25" s="539"/>
      <c r="C25" s="539"/>
      <c r="D25" s="539"/>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G25" s="539"/>
      <c r="AH25" s="539"/>
      <c r="AI25" s="510"/>
      <c r="AJ25" s="518"/>
      <c r="AK25" s="519">
        <f>IF(AI25&gt;="Yes",20,0)</f>
        <v>0</v>
      </c>
      <c r="AL25" s="520"/>
      <c r="AN25" s="206"/>
    </row>
    <row r="26" spans="1:40" s="204" customFormat="1" ht="15.95" customHeight="1" x14ac:dyDescent="0.2">
      <c r="A26" s="497" t="s">
        <v>173</v>
      </c>
      <c r="B26" s="498"/>
      <c r="C26" s="498"/>
      <c r="D26" s="499"/>
      <c r="E26" s="500" t="s">
        <v>269</v>
      </c>
      <c r="F26" s="501"/>
      <c r="G26" s="501"/>
      <c r="H26" s="501"/>
      <c r="I26" s="501"/>
      <c r="J26" s="501"/>
      <c r="K26" s="501"/>
      <c r="L26" s="502"/>
      <c r="M26" s="503"/>
      <c r="N26" s="503"/>
      <c r="O26" s="503"/>
      <c r="P26" s="503"/>
      <c r="Q26" s="503"/>
      <c r="R26" s="503"/>
      <c r="S26" s="503"/>
      <c r="T26" s="503"/>
      <c r="U26" s="503"/>
      <c r="V26" s="503"/>
      <c r="W26" s="503"/>
      <c r="X26" s="503"/>
      <c r="Y26" s="503"/>
      <c r="Z26" s="503"/>
      <c r="AA26" s="503"/>
      <c r="AB26" s="503"/>
      <c r="AC26" s="503"/>
      <c r="AD26" s="503"/>
      <c r="AE26" s="504"/>
      <c r="AF26" s="508" t="s">
        <v>174</v>
      </c>
      <c r="AG26" s="508"/>
      <c r="AH26" s="508"/>
      <c r="AI26" s="508"/>
      <c r="AJ26" s="509"/>
      <c r="AK26" s="510"/>
      <c r="AL26" s="511"/>
      <c r="AN26" s="206"/>
    </row>
    <row r="27" spans="1:40" s="204" customFormat="1" ht="15.95" customHeight="1" x14ac:dyDescent="0.2">
      <c r="A27" s="494" t="s">
        <v>213</v>
      </c>
      <c r="B27" s="539"/>
      <c r="C27" s="539"/>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39"/>
      <c r="AB27" s="539"/>
      <c r="AC27" s="539"/>
      <c r="AD27" s="539"/>
      <c r="AE27" s="539"/>
      <c r="AF27" s="539"/>
      <c r="AG27" s="539"/>
      <c r="AH27" s="539"/>
      <c r="AI27" s="510"/>
      <c r="AJ27" s="518"/>
      <c r="AK27" s="519">
        <f>IF(AI27&gt;="Yes",20,0)</f>
        <v>0</v>
      </c>
      <c r="AL27" s="520"/>
      <c r="AN27" s="206"/>
    </row>
    <row r="28" spans="1:40" s="204" customFormat="1" ht="15.95" customHeight="1" x14ac:dyDescent="0.2">
      <c r="A28" s="497" t="s">
        <v>173</v>
      </c>
      <c r="B28" s="498"/>
      <c r="C28" s="498"/>
      <c r="D28" s="499"/>
      <c r="E28" s="500" t="s">
        <v>270</v>
      </c>
      <c r="F28" s="501"/>
      <c r="G28" s="501"/>
      <c r="H28" s="501"/>
      <c r="I28" s="501"/>
      <c r="J28" s="501"/>
      <c r="K28" s="501"/>
      <c r="L28" s="502"/>
      <c r="M28" s="503"/>
      <c r="N28" s="503"/>
      <c r="O28" s="503"/>
      <c r="P28" s="503"/>
      <c r="Q28" s="503"/>
      <c r="R28" s="503"/>
      <c r="S28" s="503"/>
      <c r="T28" s="503"/>
      <c r="U28" s="503"/>
      <c r="V28" s="503"/>
      <c r="W28" s="503"/>
      <c r="X28" s="503"/>
      <c r="Y28" s="503"/>
      <c r="Z28" s="503"/>
      <c r="AA28" s="503"/>
      <c r="AB28" s="503"/>
      <c r="AC28" s="503"/>
      <c r="AD28" s="503"/>
      <c r="AE28" s="504"/>
      <c r="AF28" s="508" t="s">
        <v>174</v>
      </c>
      <c r="AG28" s="508"/>
      <c r="AH28" s="508"/>
      <c r="AI28" s="508"/>
      <c r="AJ28" s="509"/>
      <c r="AK28" s="510"/>
      <c r="AL28" s="511"/>
      <c r="AN28" s="206"/>
    </row>
    <row r="29" spans="1:40" s="204" customFormat="1" ht="15.95" customHeight="1" x14ac:dyDescent="0.2">
      <c r="A29" s="494" t="s">
        <v>214</v>
      </c>
      <c r="B29" s="539"/>
      <c r="C29" s="539"/>
      <c r="D29" s="539"/>
      <c r="E29" s="539"/>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10"/>
      <c r="AJ29" s="518"/>
      <c r="AK29" s="519">
        <f>IF(AI29&gt;="Yes",30,0)</f>
        <v>0</v>
      </c>
      <c r="AL29" s="520"/>
      <c r="AN29" s="206"/>
    </row>
    <row r="30" spans="1:40" s="204" customFormat="1" ht="15.95" customHeight="1" thickBot="1" x14ac:dyDescent="0.25">
      <c r="A30" s="497" t="s">
        <v>173</v>
      </c>
      <c r="B30" s="498"/>
      <c r="C30" s="498"/>
      <c r="D30" s="499"/>
      <c r="E30" s="500" t="s">
        <v>271</v>
      </c>
      <c r="F30" s="501"/>
      <c r="G30" s="501"/>
      <c r="H30" s="501"/>
      <c r="I30" s="501"/>
      <c r="J30" s="501"/>
      <c r="K30" s="501"/>
      <c r="L30" s="502"/>
      <c r="M30" s="503"/>
      <c r="N30" s="503"/>
      <c r="O30" s="503"/>
      <c r="P30" s="503"/>
      <c r="Q30" s="503"/>
      <c r="R30" s="503"/>
      <c r="S30" s="503"/>
      <c r="T30" s="503"/>
      <c r="U30" s="503"/>
      <c r="V30" s="503"/>
      <c r="W30" s="503"/>
      <c r="X30" s="503"/>
      <c r="Y30" s="503"/>
      <c r="Z30" s="503"/>
      <c r="AA30" s="503"/>
      <c r="AB30" s="503"/>
      <c r="AC30" s="503"/>
      <c r="AD30" s="503"/>
      <c r="AE30" s="504"/>
      <c r="AF30" s="508" t="s">
        <v>174</v>
      </c>
      <c r="AG30" s="508"/>
      <c r="AH30" s="508"/>
      <c r="AI30" s="508"/>
      <c r="AJ30" s="509"/>
      <c r="AK30" s="525"/>
      <c r="AL30" s="526"/>
    </row>
    <row r="31" spans="1:40" s="205" customFormat="1" ht="15.95" customHeight="1" thickBot="1" x14ac:dyDescent="0.25">
      <c r="A31" s="512" t="s">
        <v>426</v>
      </c>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492">
        <f>AK15+AK16+AK23+AK24</f>
        <v>60</v>
      </c>
      <c r="AL31" s="493"/>
      <c r="AN31" s="203"/>
    </row>
    <row r="32" spans="1:40" s="203" customFormat="1" ht="18.75" customHeight="1" thickBot="1" x14ac:dyDescent="0.25">
      <c r="A32" s="560" t="s">
        <v>427</v>
      </c>
      <c r="B32" s="561"/>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2"/>
      <c r="AD32" s="563" t="s">
        <v>425</v>
      </c>
      <c r="AE32" s="563"/>
      <c r="AF32" s="563"/>
      <c r="AG32" s="563"/>
      <c r="AH32" s="563"/>
      <c r="AI32" s="563"/>
      <c r="AJ32" s="564"/>
      <c r="AK32" s="492">
        <f>'CDBG State Objectives'!$AK$3</f>
        <v>0</v>
      </c>
      <c r="AL32" s="493"/>
      <c r="AN32" s="202"/>
    </row>
    <row r="33" spans="1:40" ht="15" thickBot="1" x14ac:dyDescent="0.25"/>
    <row r="34" spans="1:40" ht="30" customHeight="1" thickBot="1" x14ac:dyDescent="0.25">
      <c r="A34" s="552" t="s">
        <v>319</v>
      </c>
      <c r="B34" s="553"/>
      <c r="C34" s="553"/>
      <c r="D34" s="553"/>
      <c r="E34" s="553"/>
      <c r="F34" s="553"/>
      <c r="G34" s="553"/>
      <c r="H34" s="553"/>
      <c r="I34" s="553"/>
      <c r="J34" s="553"/>
      <c r="K34" s="553"/>
      <c r="L34" s="553"/>
      <c r="M34" s="553"/>
      <c r="N34" s="553"/>
      <c r="O34" s="553"/>
      <c r="P34" s="553"/>
      <c r="Q34" s="553"/>
      <c r="R34" s="553"/>
      <c r="S34" s="553"/>
      <c r="T34" s="553"/>
      <c r="U34" s="554" t="s">
        <v>695</v>
      </c>
      <c r="V34" s="555"/>
      <c r="W34" s="555"/>
      <c r="X34" s="555"/>
      <c r="Y34" s="555"/>
      <c r="Z34" s="555"/>
      <c r="AA34" s="555"/>
      <c r="AB34" s="555"/>
      <c r="AC34" s="555"/>
      <c r="AD34" s="555"/>
      <c r="AE34" s="555"/>
      <c r="AF34" s="555"/>
      <c r="AG34" s="555"/>
      <c r="AH34" s="555"/>
      <c r="AI34" s="555"/>
      <c r="AJ34" s="556"/>
      <c r="AK34" s="463">
        <f>AK45+AK63+AK64</f>
        <v>60</v>
      </c>
      <c r="AL34" s="464"/>
      <c r="AN34" s="203"/>
    </row>
    <row r="35" spans="1:40" s="203" customFormat="1" ht="18.75" customHeight="1" x14ac:dyDescent="0.2">
      <c r="A35" s="543" t="s">
        <v>334</v>
      </c>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5"/>
    </row>
    <row r="36" spans="1:40" s="203" customFormat="1" ht="15.95" customHeight="1" x14ac:dyDescent="0.2">
      <c r="A36" s="546" t="s">
        <v>175</v>
      </c>
      <c r="B36" s="547"/>
      <c r="C36" s="547"/>
      <c r="D36" s="547"/>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47"/>
      <c r="AD36" s="547"/>
      <c r="AE36" s="547"/>
      <c r="AF36" s="547"/>
      <c r="AG36" s="547"/>
      <c r="AH36" s="547"/>
      <c r="AI36" s="547"/>
      <c r="AJ36" s="547"/>
      <c r="AK36" s="547"/>
      <c r="AL36" s="548"/>
      <c r="AN36" s="204"/>
    </row>
    <row r="37" spans="1:40" s="204" customFormat="1" ht="15.95" customHeight="1" x14ac:dyDescent="0.2">
      <c r="A37" s="523" t="s">
        <v>201</v>
      </c>
      <c r="B37" s="524"/>
      <c r="C37" s="524"/>
      <c r="D37" s="524"/>
      <c r="E37" s="524"/>
      <c r="F37" s="524"/>
      <c r="G37" s="524"/>
      <c r="H37" s="524"/>
      <c r="I37" s="524"/>
      <c r="J37" s="524"/>
      <c r="K37" s="524"/>
      <c r="L37" s="524"/>
      <c r="M37" s="524"/>
      <c r="N37" s="524"/>
      <c r="O37" s="524"/>
      <c r="P37" s="524"/>
      <c r="Q37" s="530"/>
      <c r="R37" s="531"/>
      <c r="S37" s="531"/>
      <c r="T37" s="531"/>
      <c r="U37" s="531"/>
      <c r="V37" s="531"/>
      <c r="W37" s="531"/>
      <c r="X37" s="531"/>
      <c r="Y37" s="531"/>
      <c r="Z37" s="531"/>
      <c r="AA37" s="531"/>
      <c r="AB37" s="531"/>
      <c r="AC37" s="531"/>
      <c r="AD37" s="531"/>
      <c r="AE37" s="531"/>
      <c r="AF37" s="531"/>
      <c r="AG37" s="531"/>
      <c r="AH37" s="531"/>
      <c r="AI37" s="531"/>
      <c r="AJ37" s="532"/>
      <c r="AK37" s="533">
        <f>IF(AND(V38&lt;&gt;"",Q37="Continuation of existing HR Program active during the last fiscal year - 150 points"),150,IF(AND(V38&lt;&gt;"",Q37="Active HR in last 4 years but not the last 12 months - 100 points"),100,0))</f>
        <v>0</v>
      </c>
      <c r="AL37" s="534"/>
      <c r="AN37" s="206" t="s">
        <v>338</v>
      </c>
    </row>
    <row r="38" spans="1:40" s="204" customFormat="1" ht="15.95" customHeight="1" x14ac:dyDescent="0.2">
      <c r="A38" s="494" t="s">
        <v>414</v>
      </c>
      <c r="B38" s="495"/>
      <c r="C38" s="495"/>
      <c r="D38" s="495"/>
      <c r="E38" s="495"/>
      <c r="F38" s="495"/>
      <c r="G38" s="495"/>
      <c r="H38" s="495"/>
      <c r="I38" s="495"/>
      <c r="J38" s="495"/>
      <c r="K38" s="495"/>
      <c r="L38" s="495"/>
      <c r="M38" s="495"/>
      <c r="N38" s="495"/>
      <c r="O38" s="495"/>
      <c r="P38" s="495"/>
      <c r="Q38" s="495"/>
      <c r="R38" s="495"/>
      <c r="S38" s="495"/>
      <c r="T38" s="495"/>
      <c r="U38" s="495"/>
      <c r="V38" s="557"/>
      <c r="W38" s="558"/>
      <c r="X38" s="558"/>
      <c r="Y38" s="558"/>
      <c r="Z38" s="558"/>
      <c r="AA38" s="558"/>
      <c r="AB38" s="558"/>
      <c r="AC38" s="558"/>
      <c r="AD38" s="558"/>
      <c r="AE38" s="558"/>
      <c r="AF38" s="558"/>
      <c r="AG38" s="558"/>
      <c r="AH38" s="558"/>
      <c r="AI38" s="558"/>
      <c r="AJ38" s="558"/>
      <c r="AK38" s="558"/>
      <c r="AL38" s="559"/>
      <c r="AN38" s="206"/>
    </row>
    <row r="39" spans="1:40" s="204" customFormat="1" ht="15.95" customHeight="1" x14ac:dyDescent="0.2">
      <c r="A39" s="497" t="s">
        <v>173</v>
      </c>
      <c r="B39" s="498"/>
      <c r="C39" s="498"/>
      <c r="D39" s="499"/>
      <c r="E39" s="500" t="s">
        <v>276</v>
      </c>
      <c r="F39" s="501"/>
      <c r="G39" s="501"/>
      <c r="H39" s="501"/>
      <c r="I39" s="501"/>
      <c r="J39" s="501"/>
      <c r="K39" s="501"/>
      <c r="L39" s="502" t="s">
        <v>419</v>
      </c>
      <c r="M39" s="503"/>
      <c r="N39" s="503"/>
      <c r="O39" s="503"/>
      <c r="P39" s="503"/>
      <c r="Q39" s="503"/>
      <c r="R39" s="503"/>
      <c r="S39" s="503"/>
      <c r="T39" s="503"/>
      <c r="U39" s="503"/>
      <c r="V39" s="503"/>
      <c r="W39" s="503"/>
      <c r="X39" s="503"/>
      <c r="Y39" s="503"/>
      <c r="Z39" s="503"/>
      <c r="AA39" s="503"/>
      <c r="AB39" s="503"/>
      <c r="AC39" s="503"/>
      <c r="AD39" s="503"/>
      <c r="AE39" s="504"/>
      <c r="AF39" s="508" t="s">
        <v>174</v>
      </c>
      <c r="AG39" s="508"/>
      <c r="AH39" s="508"/>
      <c r="AI39" s="508"/>
      <c r="AJ39" s="509"/>
      <c r="AK39" s="510"/>
      <c r="AL39" s="511"/>
      <c r="AN39" s="206" t="s">
        <v>341</v>
      </c>
    </row>
    <row r="40" spans="1:40" s="204" customFormat="1" ht="15.95" customHeight="1" x14ac:dyDescent="0.2">
      <c r="A40" s="429" t="s">
        <v>345</v>
      </c>
      <c r="B40" s="430"/>
      <c r="C40" s="430"/>
      <c r="D40" s="430"/>
      <c r="E40" s="430"/>
      <c r="F40" s="430"/>
      <c r="G40" s="430"/>
      <c r="H40" s="430"/>
      <c r="I40" s="430"/>
      <c r="J40" s="430"/>
      <c r="K40" s="430"/>
      <c r="L40" s="430"/>
      <c r="M40" s="430"/>
      <c r="N40" s="430"/>
      <c r="O40" s="430"/>
      <c r="P40" s="431"/>
      <c r="Q40" s="527"/>
      <c r="R40" s="528"/>
      <c r="S40" s="528"/>
      <c r="T40" s="528"/>
      <c r="U40" s="528"/>
      <c r="V40" s="528"/>
      <c r="W40" s="528"/>
      <c r="X40" s="528"/>
      <c r="Y40" s="528"/>
      <c r="Z40" s="528"/>
      <c r="AA40" s="528"/>
      <c r="AB40" s="528"/>
      <c r="AC40" s="528"/>
      <c r="AD40" s="528"/>
      <c r="AE40" s="528"/>
      <c r="AF40" s="528"/>
      <c r="AG40" s="528"/>
      <c r="AH40" s="528"/>
      <c r="AI40" s="528"/>
      <c r="AJ40" s="529"/>
      <c r="AK40" s="516">
        <f>IF(Q40="Adopted guidelines with resolution or other acceptable proof - 100 points",100,IF(Q40="Approved or draft of guidelines; no resolution - 50 points",50,0))</f>
        <v>0</v>
      </c>
      <c r="AL40" s="517"/>
      <c r="AN40" s="206" t="s">
        <v>343</v>
      </c>
    </row>
    <row r="41" spans="1:40" s="204" customFormat="1" ht="15.95" customHeight="1" x14ac:dyDescent="0.2">
      <c r="A41" s="497" t="s">
        <v>173</v>
      </c>
      <c r="B41" s="498"/>
      <c r="C41" s="498"/>
      <c r="D41" s="499"/>
      <c r="E41" s="500" t="s">
        <v>179</v>
      </c>
      <c r="F41" s="501"/>
      <c r="G41" s="501"/>
      <c r="H41" s="501"/>
      <c r="I41" s="501"/>
      <c r="J41" s="501"/>
      <c r="K41" s="514"/>
      <c r="L41" s="502" t="s">
        <v>180</v>
      </c>
      <c r="M41" s="503"/>
      <c r="N41" s="503"/>
      <c r="O41" s="503"/>
      <c r="P41" s="503"/>
      <c r="Q41" s="503"/>
      <c r="R41" s="503"/>
      <c r="S41" s="503"/>
      <c r="T41" s="503"/>
      <c r="U41" s="503"/>
      <c r="V41" s="503"/>
      <c r="W41" s="503"/>
      <c r="X41" s="503"/>
      <c r="Y41" s="503"/>
      <c r="Z41" s="503"/>
      <c r="AA41" s="503"/>
      <c r="AB41" s="503"/>
      <c r="AC41" s="503"/>
      <c r="AD41" s="503"/>
      <c r="AE41" s="504"/>
      <c r="AF41" s="515" t="s">
        <v>174</v>
      </c>
      <c r="AG41" s="508"/>
      <c r="AH41" s="508"/>
      <c r="AI41" s="508"/>
      <c r="AJ41" s="509"/>
      <c r="AK41" s="510"/>
      <c r="AL41" s="511"/>
    </row>
    <row r="42" spans="1:40" s="204" customFormat="1" ht="15.95" customHeight="1" x14ac:dyDescent="0.2">
      <c r="A42" s="497" t="s">
        <v>173</v>
      </c>
      <c r="B42" s="498"/>
      <c r="C42" s="498"/>
      <c r="D42" s="499"/>
      <c r="E42" s="500" t="s">
        <v>340</v>
      </c>
      <c r="F42" s="501"/>
      <c r="G42" s="501"/>
      <c r="H42" s="501"/>
      <c r="I42" s="501"/>
      <c r="J42" s="501"/>
      <c r="K42" s="514"/>
      <c r="L42" s="502" t="s">
        <v>418</v>
      </c>
      <c r="M42" s="503"/>
      <c r="N42" s="503"/>
      <c r="O42" s="503"/>
      <c r="P42" s="503"/>
      <c r="Q42" s="503"/>
      <c r="R42" s="503"/>
      <c r="S42" s="503"/>
      <c r="T42" s="503"/>
      <c r="U42" s="503"/>
      <c r="V42" s="503"/>
      <c r="W42" s="503"/>
      <c r="X42" s="503"/>
      <c r="Y42" s="503"/>
      <c r="Z42" s="503"/>
      <c r="AA42" s="503"/>
      <c r="AB42" s="503"/>
      <c r="AC42" s="503"/>
      <c r="AD42" s="503"/>
      <c r="AE42" s="504"/>
      <c r="AF42" s="515" t="s">
        <v>174</v>
      </c>
      <c r="AG42" s="508"/>
      <c r="AH42" s="508"/>
      <c r="AI42" s="508"/>
      <c r="AJ42" s="509"/>
      <c r="AK42" s="510"/>
      <c r="AL42" s="511"/>
    </row>
    <row r="43" spans="1:40" s="204" customFormat="1" ht="26.45" customHeight="1" x14ac:dyDescent="0.2">
      <c r="A43" s="429" t="s">
        <v>422</v>
      </c>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510"/>
      <c r="AA43" s="518"/>
      <c r="AB43" s="565" t="s">
        <v>415</v>
      </c>
      <c r="AC43" s="566"/>
      <c r="AD43" s="566"/>
      <c r="AE43" s="566"/>
      <c r="AF43" s="566"/>
      <c r="AG43" s="566"/>
      <c r="AH43" s="567"/>
      <c r="AI43" s="510"/>
      <c r="AJ43" s="518"/>
      <c r="AK43" s="521">
        <f>IF(AND(Z43&gt;="Yes",AI43&gt;0),AI43*10,0)</f>
        <v>0</v>
      </c>
      <c r="AL43" s="522"/>
    </row>
    <row r="44" spans="1:40" s="204" customFormat="1" ht="15.95" customHeight="1" thickBot="1" x14ac:dyDescent="0.25">
      <c r="A44" s="497" t="s">
        <v>173</v>
      </c>
      <c r="B44" s="498"/>
      <c r="C44" s="498"/>
      <c r="D44" s="499"/>
      <c r="E44" s="500" t="s">
        <v>267</v>
      </c>
      <c r="F44" s="501"/>
      <c r="G44" s="501"/>
      <c r="H44" s="501"/>
      <c r="I44" s="501"/>
      <c r="J44" s="501"/>
      <c r="K44" s="501"/>
      <c r="L44" s="502" t="s">
        <v>683</v>
      </c>
      <c r="M44" s="503"/>
      <c r="N44" s="503"/>
      <c r="O44" s="503"/>
      <c r="P44" s="503"/>
      <c r="Q44" s="503"/>
      <c r="R44" s="503"/>
      <c r="S44" s="503"/>
      <c r="T44" s="503"/>
      <c r="U44" s="503"/>
      <c r="V44" s="503"/>
      <c r="W44" s="503"/>
      <c r="X44" s="503"/>
      <c r="Y44" s="503"/>
      <c r="Z44" s="503"/>
      <c r="AA44" s="503"/>
      <c r="AB44" s="503"/>
      <c r="AC44" s="503"/>
      <c r="AD44" s="503"/>
      <c r="AE44" s="504"/>
      <c r="AF44" s="508" t="s">
        <v>174</v>
      </c>
      <c r="AG44" s="508"/>
      <c r="AH44" s="508"/>
      <c r="AI44" s="508"/>
      <c r="AJ44" s="509"/>
      <c r="AK44" s="525"/>
      <c r="AL44" s="526"/>
      <c r="AN44" s="205"/>
    </row>
    <row r="45" spans="1:40" s="205" customFormat="1" ht="15.95" customHeight="1" thickBot="1" x14ac:dyDescent="0.25">
      <c r="A45" s="512" t="s">
        <v>178</v>
      </c>
      <c r="B45" s="513"/>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492">
        <f>AK37+AK40+AK43</f>
        <v>0</v>
      </c>
      <c r="AL45" s="493"/>
      <c r="AN45" s="203"/>
    </row>
    <row r="46" spans="1:40" s="203" customFormat="1" ht="18.75" customHeight="1" x14ac:dyDescent="0.2">
      <c r="A46" s="543" t="s">
        <v>362</v>
      </c>
      <c r="B46" s="544"/>
      <c r="C46" s="544"/>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4"/>
      <c r="AJ46" s="544"/>
      <c r="AK46" s="544"/>
      <c r="AL46" s="545"/>
      <c r="AN46" s="202"/>
    </row>
    <row r="47" spans="1:40" s="204" customFormat="1" ht="15.95" customHeight="1" x14ac:dyDescent="0.2">
      <c r="A47" s="429" t="s">
        <v>413</v>
      </c>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1"/>
      <c r="AK47" s="521">
        <v>60</v>
      </c>
      <c r="AL47" s="522"/>
      <c r="AN47" s="205"/>
    </row>
    <row r="48" spans="1:40" s="204" customFormat="1" ht="15.95" customHeight="1" x14ac:dyDescent="0.2">
      <c r="A48" s="429" t="s">
        <v>300</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1"/>
      <c r="AK48" s="521">
        <f>IF(AND(AK50="Yes",AK52="Yes",AK54="Yes"),40,0)</f>
        <v>0</v>
      </c>
      <c r="AL48" s="522"/>
      <c r="AN48" s="206"/>
    </row>
    <row r="49" spans="1:40" s="204" customFormat="1" ht="15.95" customHeight="1" x14ac:dyDescent="0.2">
      <c r="A49" s="494" t="s">
        <v>295</v>
      </c>
      <c r="B49" s="495"/>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6"/>
      <c r="AN49" s="206"/>
    </row>
    <row r="50" spans="1:40" s="204" customFormat="1" ht="15.95" customHeight="1" x14ac:dyDescent="0.2">
      <c r="A50" s="497" t="s">
        <v>173</v>
      </c>
      <c r="B50" s="498"/>
      <c r="C50" s="498"/>
      <c r="D50" s="499"/>
      <c r="E50" s="505" t="s">
        <v>314</v>
      </c>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7"/>
      <c r="AF50" s="508" t="s">
        <v>174</v>
      </c>
      <c r="AG50" s="508"/>
      <c r="AH50" s="508"/>
      <c r="AI50" s="508"/>
      <c r="AJ50" s="509"/>
      <c r="AK50" s="510"/>
      <c r="AL50" s="511"/>
      <c r="AN50" s="206"/>
    </row>
    <row r="51" spans="1:40" s="204" customFormat="1" ht="15.95" customHeight="1" x14ac:dyDescent="0.2">
      <c r="A51" s="494" t="s">
        <v>296</v>
      </c>
      <c r="B51" s="495"/>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6"/>
      <c r="AN51" s="206"/>
    </row>
    <row r="52" spans="1:40" s="204" customFormat="1" ht="15.95" customHeight="1" x14ac:dyDescent="0.2">
      <c r="A52" s="497" t="s">
        <v>173</v>
      </c>
      <c r="B52" s="498"/>
      <c r="C52" s="498"/>
      <c r="D52" s="499"/>
      <c r="E52" s="500" t="s">
        <v>315</v>
      </c>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14"/>
      <c r="AF52" s="508" t="s">
        <v>174</v>
      </c>
      <c r="AG52" s="508"/>
      <c r="AH52" s="508"/>
      <c r="AI52" s="508"/>
      <c r="AJ52" s="509"/>
      <c r="AK52" s="510"/>
      <c r="AL52" s="511"/>
    </row>
    <row r="53" spans="1:40" s="204" customFormat="1" ht="15.95" customHeight="1" x14ac:dyDescent="0.2">
      <c r="A53" s="494" t="s">
        <v>297</v>
      </c>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6"/>
      <c r="AN53" s="206"/>
    </row>
    <row r="54" spans="1:40" s="204" customFormat="1" ht="15.95" customHeight="1" x14ac:dyDescent="0.2">
      <c r="A54" s="497" t="s">
        <v>173</v>
      </c>
      <c r="B54" s="498"/>
      <c r="C54" s="498"/>
      <c r="D54" s="499"/>
      <c r="E54" s="500" t="s">
        <v>272</v>
      </c>
      <c r="F54" s="501"/>
      <c r="G54" s="501"/>
      <c r="H54" s="501"/>
      <c r="I54" s="501"/>
      <c r="J54" s="501"/>
      <c r="K54" s="501"/>
      <c r="L54" s="502"/>
      <c r="M54" s="503"/>
      <c r="N54" s="503"/>
      <c r="O54" s="503"/>
      <c r="P54" s="503"/>
      <c r="Q54" s="503"/>
      <c r="R54" s="503"/>
      <c r="S54" s="503"/>
      <c r="T54" s="503"/>
      <c r="U54" s="503"/>
      <c r="V54" s="503"/>
      <c r="W54" s="503"/>
      <c r="X54" s="503"/>
      <c r="Y54" s="503"/>
      <c r="Z54" s="503"/>
      <c r="AA54" s="503"/>
      <c r="AB54" s="503"/>
      <c r="AC54" s="503"/>
      <c r="AD54" s="503"/>
      <c r="AE54" s="504"/>
      <c r="AF54" s="508" t="s">
        <v>174</v>
      </c>
      <c r="AG54" s="508"/>
      <c r="AH54" s="508"/>
      <c r="AI54" s="508"/>
      <c r="AJ54" s="509"/>
      <c r="AK54" s="510"/>
      <c r="AL54" s="511"/>
      <c r="AN54" s="206"/>
    </row>
    <row r="55" spans="1:40" s="204" customFormat="1" ht="26.25" customHeight="1" x14ac:dyDescent="0.2">
      <c r="A55" s="535" t="s">
        <v>705</v>
      </c>
      <c r="B55" s="536"/>
      <c r="C55" s="536"/>
      <c r="D55" s="536"/>
      <c r="E55" s="536"/>
      <c r="F55" s="536"/>
      <c r="G55" s="536"/>
      <c r="H55" s="536"/>
      <c r="I55" s="536"/>
      <c r="J55" s="536"/>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6"/>
      <c r="AH55" s="536"/>
      <c r="AI55" s="537"/>
      <c r="AJ55" s="538"/>
      <c r="AK55" s="521">
        <f>IF(AI55&gt;="Yes",30,0)</f>
        <v>0</v>
      </c>
      <c r="AL55" s="522"/>
    </row>
    <row r="56" spans="1:40" s="204" customFormat="1" ht="15.95" customHeight="1" x14ac:dyDescent="0.2">
      <c r="A56" s="429" t="s">
        <v>215</v>
      </c>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540">
        <f>AK57+AK59+AK61</f>
        <v>0</v>
      </c>
      <c r="AL56" s="522"/>
      <c r="AN56" s="206"/>
    </row>
    <row r="57" spans="1:40" s="204" customFormat="1" ht="15.95" customHeight="1" x14ac:dyDescent="0.2">
      <c r="A57" s="494" t="s">
        <v>212</v>
      </c>
      <c r="B57" s="539"/>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39"/>
      <c r="AI57" s="510"/>
      <c r="AJ57" s="518"/>
      <c r="AK57" s="519">
        <f>IF(AI57&gt;="Yes",20,0)</f>
        <v>0</v>
      </c>
      <c r="AL57" s="520"/>
      <c r="AN57" s="206"/>
    </row>
    <row r="58" spans="1:40" s="204" customFormat="1" ht="15.95" customHeight="1" x14ac:dyDescent="0.2">
      <c r="A58" s="497" t="s">
        <v>173</v>
      </c>
      <c r="B58" s="498"/>
      <c r="C58" s="498"/>
      <c r="D58" s="499"/>
      <c r="E58" s="500" t="s">
        <v>273</v>
      </c>
      <c r="F58" s="501"/>
      <c r="G58" s="501"/>
      <c r="H58" s="501"/>
      <c r="I58" s="501"/>
      <c r="J58" s="501"/>
      <c r="K58" s="501"/>
      <c r="L58" s="502"/>
      <c r="M58" s="503"/>
      <c r="N58" s="503"/>
      <c r="O58" s="503"/>
      <c r="P58" s="503"/>
      <c r="Q58" s="503"/>
      <c r="R58" s="503"/>
      <c r="S58" s="503"/>
      <c r="T58" s="503"/>
      <c r="U58" s="503"/>
      <c r="V58" s="503"/>
      <c r="W58" s="503"/>
      <c r="X58" s="503"/>
      <c r="Y58" s="503"/>
      <c r="Z58" s="503"/>
      <c r="AA58" s="503"/>
      <c r="AB58" s="503"/>
      <c r="AC58" s="503"/>
      <c r="AD58" s="503"/>
      <c r="AE58" s="504"/>
      <c r="AF58" s="508" t="s">
        <v>174</v>
      </c>
      <c r="AG58" s="508"/>
      <c r="AH58" s="508"/>
      <c r="AI58" s="508"/>
      <c r="AJ58" s="509"/>
      <c r="AK58" s="510"/>
      <c r="AL58" s="511"/>
      <c r="AN58" s="206"/>
    </row>
    <row r="59" spans="1:40" s="204" customFormat="1" ht="15.95" customHeight="1" x14ac:dyDescent="0.2">
      <c r="A59" s="494" t="s">
        <v>213</v>
      </c>
      <c r="B59" s="539"/>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10"/>
      <c r="AJ59" s="518"/>
      <c r="AK59" s="519">
        <f>IF(AI59&gt;="Yes",20,0)</f>
        <v>0</v>
      </c>
      <c r="AL59" s="520"/>
      <c r="AN59" s="206"/>
    </row>
    <row r="60" spans="1:40" s="204" customFormat="1" ht="15.95" customHeight="1" x14ac:dyDescent="0.2">
      <c r="A60" s="497" t="s">
        <v>173</v>
      </c>
      <c r="B60" s="498"/>
      <c r="C60" s="498"/>
      <c r="D60" s="499"/>
      <c r="E60" s="500" t="s">
        <v>274</v>
      </c>
      <c r="F60" s="501"/>
      <c r="G60" s="501"/>
      <c r="H60" s="501"/>
      <c r="I60" s="501"/>
      <c r="J60" s="501"/>
      <c r="K60" s="501"/>
      <c r="L60" s="502"/>
      <c r="M60" s="503"/>
      <c r="N60" s="503"/>
      <c r="O60" s="503"/>
      <c r="P60" s="503"/>
      <c r="Q60" s="503"/>
      <c r="R60" s="503"/>
      <c r="S60" s="503"/>
      <c r="T60" s="503"/>
      <c r="U60" s="503"/>
      <c r="V60" s="503"/>
      <c r="W60" s="503"/>
      <c r="X60" s="503"/>
      <c r="Y60" s="503"/>
      <c r="Z60" s="503"/>
      <c r="AA60" s="503"/>
      <c r="AB60" s="503"/>
      <c r="AC60" s="503"/>
      <c r="AD60" s="503"/>
      <c r="AE60" s="504"/>
      <c r="AF60" s="508" t="s">
        <v>174</v>
      </c>
      <c r="AG60" s="508"/>
      <c r="AH60" s="508"/>
      <c r="AI60" s="508"/>
      <c r="AJ60" s="509"/>
      <c r="AK60" s="510"/>
      <c r="AL60" s="511"/>
      <c r="AN60" s="206"/>
    </row>
    <row r="61" spans="1:40" s="204" customFormat="1" ht="15.95" customHeight="1" x14ac:dyDescent="0.2">
      <c r="A61" s="494" t="s">
        <v>214</v>
      </c>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c r="AG61" s="539"/>
      <c r="AH61" s="539"/>
      <c r="AI61" s="510"/>
      <c r="AJ61" s="518"/>
      <c r="AK61" s="519">
        <f>IF(AI61&gt;="Yes",30,0)</f>
        <v>0</v>
      </c>
      <c r="AL61" s="520"/>
      <c r="AN61" s="206"/>
    </row>
    <row r="62" spans="1:40" s="204" customFormat="1" ht="15.95" customHeight="1" thickBot="1" x14ac:dyDescent="0.25">
      <c r="A62" s="497" t="s">
        <v>173</v>
      </c>
      <c r="B62" s="498"/>
      <c r="C62" s="498"/>
      <c r="D62" s="499"/>
      <c r="E62" s="500" t="s">
        <v>275</v>
      </c>
      <c r="F62" s="501"/>
      <c r="G62" s="501"/>
      <c r="H62" s="501"/>
      <c r="I62" s="501"/>
      <c r="J62" s="501"/>
      <c r="K62" s="501"/>
      <c r="L62" s="502"/>
      <c r="M62" s="503"/>
      <c r="N62" s="503"/>
      <c r="O62" s="503"/>
      <c r="P62" s="503"/>
      <c r="Q62" s="503"/>
      <c r="R62" s="503"/>
      <c r="S62" s="503"/>
      <c r="T62" s="503"/>
      <c r="U62" s="503"/>
      <c r="V62" s="503"/>
      <c r="W62" s="503"/>
      <c r="X62" s="503"/>
      <c r="Y62" s="503"/>
      <c r="Z62" s="503"/>
      <c r="AA62" s="503"/>
      <c r="AB62" s="503"/>
      <c r="AC62" s="503"/>
      <c r="AD62" s="503"/>
      <c r="AE62" s="504"/>
      <c r="AF62" s="508" t="s">
        <v>174</v>
      </c>
      <c r="AG62" s="508"/>
      <c r="AH62" s="508"/>
      <c r="AI62" s="508"/>
      <c r="AJ62" s="509"/>
      <c r="AK62" s="525"/>
      <c r="AL62" s="526"/>
    </row>
    <row r="63" spans="1:40" s="205" customFormat="1" ht="15.95" customHeight="1" thickBot="1" x14ac:dyDescent="0.25">
      <c r="A63" s="512" t="s">
        <v>426</v>
      </c>
      <c r="B63" s="513"/>
      <c r="C63" s="513"/>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492">
        <f>AK47+AK48+AK55+AK56</f>
        <v>60</v>
      </c>
      <c r="AL63" s="493"/>
      <c r="AN63" s="203"/>
    </row>
    <row r="64" spans="1:40" s="203" customFormat="1" ht="18.75" customHeight="1" thickBot="1" x14ac:dyDescent="0.25">
      <c r="A64" s="560" t="s">
        <v>427</v>
      </c>
      <c r="B64" s="561"/>
      <c r="C64" s="561"/>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2"/>
      <c r="AD64" s="563" t="s">
        <v>425</v>
      </c>
      <c r="AE64" s="563"/>
      <c r="AF64" s="563"/>
      <c r="AG64" s="563"/>
      <c r="AH64" s="563"/>
      <c r="AI64" s="563"/>
      <c r="AJ64" s="564"/>
      <c r="AK64" s="492">
        <f>'CDBG State Objectives'!$AK$3</f>
        <v>0</v>
      </c>
      <c r="AL64" s="493"/>
      <c r="AN64" s="202"/>
    </row>
  </sheetData>
  <sheetProtection password="CA79" sheet="1" selectLockedCells="1"/>
  <mergeCells count="192">
    <mergeCell ref="A64:AC64"/>
    <mergeCell ref="AD64:AJ64"/>
    <mergeCell ref="V38:AL38"/>
    <mergeCell ref="Z11:AA11"/>
    <mergeCell ref="A11:Y11"/>
    <mergeCell ref="AB11:AH11"/>
    <mergeCell ref="A43:Y43"/>
    <mergeCell ref="Z43:AA43"/>
    <mergeCell ref="AB43:AH43"/>
    <mergeCell ref="A32:AC32"/>
    <mergeCell ref="AD32:AJ32"/>
    <mergeCell ref="A36:AL36"/>
    <mergeCell ref="A38:U38"/>
    <mergeCell ref="A46:AL46"/>
    <mergeCell ref="A45:AJ45"/>
    <mergeCell ref="AK45:AL45"/>
    <mergeCell ref="A56:AJ56"/>
    <mergeCell ref="AK56:AL56"/>
    <mergeCell ref="A57:AH57"/>
    <mergeCell ref="A63:AJ63"/>
    <mergeCell ref="AK63:AL63"/>
    <mergeCell ref="A61:AH61"/>
    <mergeCell ref="L58:AE58"/>
    <mergeCell ref="A35:AL35"/>
    <mergeCell ref="A6:U6"/>
    <mergeCell ref="V6:AL6"/>
    <mergeCell ref="E10:K10"/>
    <mergeCell ref="L10:AE10"/>
    <mergeCell ref="AF10:AJ10"/>
    <mergeCell ref="AK10:AL10"/>
    <mergeCell ref="A39:D39"/>
    <mergeCell ref="E39:K39"/>
    <mergeCell ref="L39:AE39"/>
    <mergeCell ref="AF39:AJ39"/>
    <mergeCell ref="A12:D12"/>
    <mergeCell ref="E12:K12"/>
    <mergeCell ref="L12:AE12"/>
    <mergeCell ref="AF12:AJ12"/>
    <mergeCell ref="AK12:AL12"/>
    <mergeCell ref="A23:AH23"/>
    <mergeCell ref="AI23:AJ23"/>
    <mergeCell ref="AK39:AL39"/>
    <mergeCell ref="AK31:AL31"/>
    <mergeCell ref="AK28:AL28"/>
    <mergeCell ref="A26:D26"/>
    <mergeCell ref="E26:K26"/>
    <mergeCell ref="A34:T34"/>
    <mergeCell ref="U34:AJ34"/>
    <mergeCell ref="AF7:AJ7"/>
    <mergeCell ref="AK8:AL8"/>
    <mergeCell ref="A7:D7"/>
    <mergeCell ref="E7:K7"/>
    <mergeCell ref="L7:AE7"/>
    <mergeCell ref="A8:P8"/>
    <mergeCell ref="Q8:AJ8"/>
    <mergeCell ref="E18:AE18"/>
    <mergeCell ref="AF18:AJ18"/>
    <mergeCell ref="AK18:AL18"/>
    <mergeCell ref="E9:K9"/>
    <mergeCell ref="L9:AE9"/>
    <mergeCell ref="AF9:AJ9"/>
    <mergeCell ref="AK9:AL9"/>
    <mergeCell ref="AI11:AJ11"/>
    <mergeCell ref="AK11:AL11"/>
    <mergeCell ref="A9:D9"/>
    <mergeCell ref="A14:AL14"/>
    <mergeCell ref="A13:AJ13"/>
    <mergeCell ref="AK13:AL13"/>
    <mergeCell ref="AK7:AL7"/>
    <mergeCell ref="AK2:AL2"/>
    <mergeCell ref="A3:AL3"/>
    <mergeCell ref="A4:AL4"/>
    <mergeCell ref="A5:P5"/>
    <mergeCell ref="Q5:AJ5"/>
    <mergeCell ref="AK5:AL5"/>
    <mergeCell ref="A1:AI1"/>
    <mergeCell ref="AJ1:AL1"/>
    <mergeCell ref="A2:T2"/>
    <mergeCell ref="U2:AJ2"/>
    <mergeCell ref="AK34:AL34"/>
    <mergeCell ref="A10:D10"/>
    <mergeCell ref="A15:AJ15"/>
    <mergeCell ref="AK24:AL24"/>
    <mergeCell ref="A25:AH25"/>
    <mergeCell ref="AK23:AL23"/>
    <mergeCell ref="A24:AJ24"/>
    <mergeCell ref="AF20:AJ20"/>
    <mergeCell ref="AK20:AL20"/>
    <mergeCell ref="A18:D18"/>
    <mergeCell ref="A16:AJ16"/>
    <mergeCell ref="AK16:AL16"/>
    <mergeCell ref="AK15:AL15"/>
    <mergeCell ref="AF22:AJ22"/>
    <mergeCell ref="AK22:AL22"/>
    <mergeCell ref="A29:AH29"/>
    <mergeCell ref="AI29:AJ29"/>
    <mergeCell ref="AK29:AL29"/>
    <mergeCell ref="A30:D30"/>
    <mergeCell ref="E30:K30"/>
    <mergeCell ref="L30:AE30"/>
    <mergeCell ref="AF30:AJ30"/>
    <mergeCell ref="AK30:AL30"/>
    <mergeCell ref="A27:AH27"/>
    <mergeCell ref="A62:D62"/>
    <mergeCell ref="E62:K62"/>
    <mergeCell ref="L62:AE62"/>
    <mergeCell ref="AF62:AJ62"/>
    <mergeCell ref="AK62:AL62"/>
    <mergeCell ref="A59:AH59"/>
    <mergeCell ref="AI59:AJ59"/>
    <mergeCell ref="AK59:AL59"/>
    <mergeCell ref="A60:D60"/>
    <mergeCell ref="E60:K60"/>
    <mergeCell ref="L60:AE60"/>
    <mergeCell ref="AF60:AJ60"/>
    <mergeCell ref="AK60:AL60"/>
    <mergeCell ref="AI61:AJ61"/>
    <mergeCell ref="AK61:AL61"/>
    <mergeCell ref="A55:AH55"/>
    <mergeCell ref="AI55:AJ55"/>
    <mergeCell ref="AK55:AL55"/>
    <mergeCell ref="AK47:AL47"/>
    <mergeCell ref="A47:AJ47"/>
    <mergeCell ref="A48:AJ48"/>
    <mergeCell ref="AK48:AL48"/>
    <mergeCell ref="AF58:AJ58"/>
    <mergeCell ref="AK58:AL58"/>
    <mergeCell ref="A54:D54"/>
    <mergeCell ref="E54:K54"/>
    <mergeCell ref="L54:AE54"/>
    <mergeCell ref="AF54:AJ54"/>
    <mergeCell ref="AK54:AL54"/>
    <mergeCell ref="A53:AL53"/>
    <mergeCell ref="A51:AL51"/>
    <mergeCell ref="A52:D52"/>
    <mergeCell ref="E52:AE52"/>
    <mergeCell ref="AF52:AJ52"/>
    <mergeCell ref="AK52:AL52"/>
    <mergeCell ref="AI57:AJ57"/>
    <mergeCell ref="AK57:AL57"/>
    <mergeCell ref="A58:D58"/>
    <mergeCell ref="E58:K58"/>
    <mergeCell ref="AI27:AJ27"/>
    <mergeCell ref="AK27:AL27"/>
    <mergeCell ref="A28:D28"/>
    <mergeCell ref="E28:K28"/>
    <mergeCell ref="L28:AE28"/>
    <mergeCell ref="AF28:AJ28"/>
    <mergeCell ref="AK26:AL26"/>
    <mergeCell ref="A17:AL17"/>
    <mergeCell ref="L26:AE26"/>
    <mergeCell ref="AF26:AJ26"/>
    <mergeCell ref="A19:AL19"/>
    <mergeCell ref="A20:D20"/>
    <mergeCell ref="E20:AE20"/>
    <mergeCell ref="AI43:AJ43"/>
    <mergeCell ref="AK43:AL43"/>
    <mergeCell ref="A44:D44"/>
    <mergeCell ref="E44:K44"/>
    <mergeCell ref="AK41:AL41"/>
    <mergeCell ref="A37:P37"/>
    <mergeCell ref="L44:AE44"/>
    <mergeCell ref="AF44:AJ44"/>
    <mergeCell ref="AK44:AL44"/>
    <mergeCell ref="A40:P40"/>
    <mergeCell ref="Q40:AJ40"/>
    <mergeCell ref="Q37:AJ37"/>
    <mergeCell ref="AK37:AL37"/>
    <mergeCell ref="AK64:AL64"/>
    <mergeCell ref="AK32:AL32"/>
    <mergeCell ref="A21:AL21"/>
    <mergeCell ref="A22:D22"/>
    <mergeCell ref="E22:K22"/>
    <mergeCell ref="L22:AE22"/>
    <mergeCell ref="A49:AL49"/>
    <mergeCell ref="A50:D50"/>
    <mergeCell ref="E50:AE50"/>
    <mergeCell ref="AF50:AJ50"/>
    <mergeCell ref="AK50:AL50"/>
    <mergeCell ref="A31:AJ31"/>
    <mergeCell ref="A42:D42"/>
    <mergeCell ref="E42:K42"/>
    <mergeCell ref="L42:AE42"/>
    <mergeCell ref="AF42:AJ42"/>
    <mergeCell ref="AK42:AL42"/>
    <mergeCell ref="AK40:AL40"/>
    <mergeCell ref="A41:D41"/>
    <mergeCell ref="E41:K41"/>
    <mergeCell ref="L41:AE41"/>
    <mergeCell ref="AF41:AJ41"/>
    <mergeCell ref="AI25:AJ25"/>
    <mergeCell ref="AK25:AL25"/>
  </mergeCells>
  <dataValidations count="7">
    <dataValidation type="list" allowBlank="1" showInputMessage="1" showErrorMessage="1" sqref="AI23:AJ23 Z11 AI29:AJ29 AI27:AJ27 AI57:AJ57 AI59:AJ59 AI61:AJ61 AI55:AJ55 AI25:AJ25 Z43">
      <formula1>"Yes,No"</formula1>
    </dataValidation>
    <dataValidation type="list" allowBlank="1" showInputMessage="1" showErrorMessage="1" sqref="AK41:AK42 AK12 AK50 AK9:AK10 AK7 AK39 AK60 AK58 AK62 AK28 AK26 AK30 AK20 AK22 AK18 AK52 AK54 AK44">
      <formula1>"Yes,No,N/A"</formula1>
    </dataValidation>
    <dataValidation type="list" allowBlank="1" showInputMessage="1" showErrorMessage="1" sqref="Q37:AJ37">
      <formula1>$AN$37:$AN$40</formula1>
    </dataValidation>
    <dataValidation type="list" allowBlank="1" showInputMessage="1" showErrorMessage="1" sqref="Q5:AJ5">
      <formula1>$AN$2:$AN$4</formula1>
    </dataValidation>
    <dataValidation type="list" allowBlank="1" showInputMessage="1" showErrorMessage="1" sqref="Q8:AJ8 Q40:AJ40">
      <formula1>$AN$5:$AN$8</formula1>
    </dataValidation>
    <dataValidation type="list" allowBlank="1" showInputMessage="1" showErrorMessage="1" sqref="V6:AL6 V38:AL38">
      <formula1>"HUD 1,Notice of Completion,Certificate of Occupancy"</formula1>
    </dataValidation>
    <dataValidation type="list" allowBlank="1" showInputMessage="1" showErrorMessage="1" sqref="AI11:AJ11 AI43:AJ43">
      <formula1>"0,1,2,3,4,5"</formula1>
    </dataValidation>
  </dataValidations>
  <printOptions horizontalCentered="1"/>
  <pageMargins left="0.5" right="0" top="0.5" bottom="0.3" header="0" footer="0"/>
  <pageSetup scale="64" fitToHeight="2" orientation="portrait" r:id="rId1"/>
  <headerFooter scaleWithDoc="0" alignWithMargins="0">
    <oddFooter>&amp;L&amp;9HCD CDBG&amp;C&amp;9Page &amp;P of &amp;N&amp;R&amp;"Arial,Italic"&amp;9&amp;A</oddFooter>
  </headerFooter>
  <rowBreaks count="1" manualBreakCount="1">
    <brk id="33"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tint="0.59999389629810485"/>
  </sheetPr>
  <dimension ref="A1:AN90"/>
  <sheetViews>
    <sheetView showGridLines="0" zoomScaleNormal="100" workbookViewId="0">
      <selection activeCell="Q5" sqref="Q5:AJ5"/>
    </sheetView>
  </sheetViews>
  <sheetFormatPr defaultColWidth="10" defaultRowHeight="14.25" x14ac:dyDescent="0.2"/>
  <cols>
    <col min="1" max="38" width="4.140625" style="202" customWidth="1"/>
    <col min="39" max="39" width="10" style="202"/>
    <col min="40" max="40" width="10" style="202" hidden="1" customWidth="1"/>
    <col min="41" max="16384" width="10" style="202"/>
  </cols>
  <sheetData>
    <row r="1" spans="1:40" s="201" customFormat="1" ht="18.75" thickBot="1" x14ac:dyDescent="0.3">
      <c r="A1" s="363" t="s">
        <v>363</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568"/>
      <c r="AJ1" s="569" t="str">
        <f>'CDBG State Objectives'!AJ1</f>
        <v>Rev. 11/1/18</v>
      </c>
      <c r="AK1" s="366"/>
      <c r="AL1" s="367"/>
    </row>
    <row r="2" spans="1:40" ht="23.45" customHeight="1" thickBot="1" x14ac:dyDescent="0.25">
      <c r="A2" s="552" t="s">
        <v>184</v>
      </c>
      <c r="B2" s="553"/>
      <c r="C2" s="553"/>
      <c r="D2" s="553"/>
      <c r="E2" s="553"/>
      <c r="F2" s="553"/>
      <c r="G2" s="553"/>
      <c r="H2" s="553"/>
      <c r="I2" s="553"/>
      <c r="J2" s="553"/>
      <c r="K2" s="553"/>
      <c r="L2" s="553"/>
      <c r="M2" s="553"/>
      <c r="N2" s="553"/>
      <c r="O2" s="553"/>
      <c r="P2" s="553"/>
      <c r="Q2" s="553"/>
      <c r="R2" s="553"/>
      <c r="S2" s="553"/>
      <c r="T2" s="553"/>
      <c r="U2" s="554" t="s">
        <v>695</v>
      </c>
      <c r="V2" s="555"/>
      <c r="W2" s="555"/>
      <c r="X2" s="555"/>
      <c r="Y2" s="555"/>
      <c r="Z2" s="555"/>
      <c r="AA2" s="555"/>
      <c r="AB2" s="555"/>
      <c r="AC2" s="555"/>
      <c r="AD2" s="555"/>
      <c r="AE2" s="555"/>
      <c r="AF2" s="555"/>
      <c r="AG2" s="555"/>
      <c r="AH2" s="555"/>
      <c r="AI2" s="555"/>
      <c r="AJ2" s="556"/>
      <c r="AK2" s="541">
        <f>AK11+AK29+AK30</f>
        <v>60</v>
      </c>
      <c r="AL2" s="542"/>
    </row>
    <row r="3" spans="1:40" s="203" customFormat="1" ht="18.75" customHeight="1" x14ac:dyDescent="0.2">
      <c r="A3" s="543" t="s">
        <v>364</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5"/>
    </row>
    <row r="4" spans="1:40" s="203" customFormat="1" ht="15.95" customHeight="1" x14ac:dyDescent="0.2">
      <c r="A4" s="546" t="s">
        <v>175</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8"/>
    </row>
    <row r="5" spans="1:40" s="204" customFormat="1" ht="26.25" customHeight="1" x14ac:dyDescent="0.2">
      <c r="A5" s="429" t="s">
        <v>323</v>
      </c>
      <c r="B5" s="430"/>
      <c r="C5" s="430"/>
      <c r="D5" s="430"/>
      <c r="E5" s="430"/>
      <c r="F5" s="430"/>
      <c r="G5" s="430"/>
      <c r="H5" s="430"/>
      <c r="I5" s="430"/>
      <c r="J5" s="430"/>
      <c r="K5" s="430"/>
      <c r="L5" s="430"/>
      <c r="M5" s="430"/>
      <c r="N5" s="430"/>
      <c r="O5" s="430"/>
      <c r="P5" s="430"/>
      <c r="Q5" s="557"/>
      <c r="R5" s="528"/>
      <c r="S5" s="528"/>
      <c r="T5" s="528"/>
      <c r="U5" s="528"/>
      <c r="V5" s="528"/>
      <c r="W5" s="528"/>
      <c r="X5" s="528"/>
      <c r="Y5" s="528"/>
      <c r="Z5" s="528"/>
      <c r="AA5" s="528"/>
      <c r="AB5" s="528"/>
      <c r="AC5" s="528"/>
      <c r="AD5" s="528"/>
      <c r="AE5" s="528"/>
      <c r="AF5" s="528"/>
      <c r="AG5" s="528"/>
      <c r="AH5" s="528"/>
      <c r="AI5" s="528"/>
      <c r="AJ5" s="529"/>
      <c r="AK5" s="533">
        <f>IF(Q5="3 or more similar MFH projects with CDBG or HOME funding within the last 3 program years ending June 30, prior to this NOFA - 200 points",200,IF(Q5="1-2 similar MFH projects with CDBG or HOME funding within the last 3 program years ending June 30, prior to this NOFA - 150 points",150,IF(Q5="3 or more similar MFH projects without CDBG or HOME funding within the last 3 program years ending June 30, prior to this NOFA - 100 points",100,IF(Q5="1-2 similar MFH projects without CDBG or HOME funding within the last 3 program years ending June 30 - 50 points",50,0))))</f>
        <v>0</v>
      </c>
      <c r="AL5" s="534"/>
      <c r="AN5" s="206" t="s">
        <v>192</v>
      </c>
    </row>
    <row r="6" spans="1:40" s="204" customFormat="1" ht="39.950000000000003" customHeight="1" x14ac:dyDescent="0.2">
      <c r="A6" s="497" t="s">
        <v>173</v>
      </c>
      <c r="B6" s="498"/>
      <c r="C6" s="498"/>
      <c r="D6" s="499"/>
      <c r="E6" s="500" t="s">
        <v>247</v>
      </c>
      <c r="F6" s="501"/>
      <c r="G6" s="501"/>
      <c r="H6" s="501"/>
      <c r="I6" s="501"/>
      <c r="J6" s="501"/>
      <c r="K6" s="501"/>
      <c r="L6" s="502" t="s">
        <v>207</v>
      </c>
      <c r="M6" s="503"/>
      <c r="N6" s="503"/>
      <c r="O6" s="503"/>
      <c r="P6" s="503"/>
      <c r="Q6" s="503"/>
      <c r="R6" s="503"/>
      <c r="S6" s="503"/>
      <c r="T6" s="503"/>
      <c r="U6" s="503"/>
      <c r="V6" s="503"/>
      <c r="W6" s="503"/>
      <c r="X6" s="503"/>
      <c r="Y6" s="503"/>
      <c r="Z6" s="503"/>
      <c r="AA6" s="503"/>
      <c r="AB6" s="503"/>
      <c r="AC6" s="503"/>
      <c r="AD6" s="503"/>
      <c r="AE6" s="504"/>
      <c r="AF6" s="508" t="s">
        <v>174</v>
      </c>
      <c r="AG6" s="508"/>
      <c r="AH6" s="508"/>
      <c r="AI6" s="508"/>
      <c r="AJ6" s="509"/>
      <c r="AK6" s="510"/>
      <c r="AL6" s="511"/>
      <c r="AN6" s="206" t="s">
        <v>193</v>
      </c>
    </row>
    <row r="7" spans="1:40" s="204" customFormat="1" ht="15.95" customHeight="1" x14ac:dyDescent="0.2">
      <c r="A7" s="429" t="s">
        <v>181</v>
      </c>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510"/>
      <c r="AJ7" s="518"/>
      <c r="AK7" s="521">
        <f>IF(AI7&gt;="Yes",75,0)</f>
        <v>0</v>
      </c>
      <c r="AL7" s="522"/>
      <c r="AN7" s="206" t="s">
        <v>194</v>
      </c>
    </row>
    <row r="8" spans="1:40" s="204" customFormat="1" ht="15.95" customHeight="1" x14ac:dyDescent="0.2">
      <c r="A8" s="497" t="s">
        <v>173</v>
      </c>
      <c r="B8" s="498"/>
      <c r="C8" s="498"/>
      <c r="D8" s="499"/>
      <c r="E8" s="500" t="s">
        <v>248</v>
      </c>
      <c r="F8" s="501"/>
      <c r="G8" s="501"/>
      <c r="H8" s="501"/>
      <c r="I8" s="501"/>
      <c r="J8" s="501"/>
      <c r="K8" s="501"/>
      <c r="L8" s="502" t="s">
        <v>182</v>
      </c>
      <c r="M8" s="503"/>
      <c r="N8" s="503"/>
      <c r="O8" s="503"/>
      <c r="P8" s="503"/>
      <c r="Q8" s="503"/>
      <c r="R8" s="503"/>
      <c r="S8" s="503"/>
      <c r="T8" s="503"/>
      <c r="U8" s="503"/>
      <c r="V8" s="503"/>
      <c r="W8" s="503"/>
      <c r="X8" s="503"/>
      <c r="Y8" s="503"/>
      <c r="Z8" s="503"/>
      <c r="AA8" s="503"/>
      <c r="AB8" s="503"/>
      <c r="AC8" s="503"/>
      <c r="AD8" s="503"/>
      <c r="AE8" s="504"/>
      <c r="AF8" s="508" t="s">
        <v>174</v>
      </c>
      <c r="AG8" s="508"/>
      <c r="AH8" s="508"/>
      <c r="AI8" s="508"/>
      <c r="AJ8" s="509"/>
      <c r="AK8" s="510"/>
      <c r="AL8" s="511"/>
      <c r="AN8" s="206" t="s">
        <v>195</v>
      </c>
    </row>
    <row r="9" spans="1:40" s="204" customFormat="1" ht="15.95" customHeight="1" x14ac:dyDescent="0.2">
      <c r="A9" s="429" t="s">
        <v>423</v>
      </c>
      <c r="B9" s="430"/>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510"/>
      <c r="AJ9" s="518"/>
      <c r="AK9" s="521">
        <f>IF(AI9&gt;="Yes",25,0)</f>
        <v>0</v>
      </c>
      <c r="AL9" s="522"/>
      <c r="AN9" s="206" t="s">
        <v>196</v>
      </c>
    </row>
    <row r="10" spans="1:40" s="204" customFormat="1" ht="15.95" customHeight="1" thickBot="1" x14ac:dyDescent="0.25">
      <c r="A10" s="497" t="s">
        <v>173</v>
      </c>
      <c r="B10" s="498"/>
      <c r="C10" s="498"/>
      <c r="D10" s="499"/>
      <c r="E10" s="500" t="s">
        <v>249</v>
      </c>
      <c r="F10" s="501"/>
      <c r="G10" s="501"/>
      <c r="H10" s="501"/>
      <c r="I10" s="501"/>
      <c r="J10" s="501"/>
      <c r="K10" s="501"/>
      <c r="L10" s="502" t="s">
        <v>183</v>
      </c>
      <c r="M10" s="503"/>
      <c r="N10" s="503"/>
      <c r="O10" s="503"/>
      <c r="P10" s="503"/>
      <c r="Q10" s="503"/>
      <c r="R10" s="503"/>
      <c r="S10" s="503"/>
      <c r="T10" s="503"/>
      <c r="U10" s="503"/>
      <c r="V10" s="503"/>
      <c r="W10" s="503"/>
      <c r="X10" s="503"/>
      <c r="Y10" s="503"/>
      <c r="Z10" s="503"/>
      <c r="AA10" s="503"/>
      <c r="AB10" s="503"/>
      <c r="AC10" s="503"/>
      <c r="AD10" s="503"/>
      <c r="AE10" s="504"/>
      <c r="AF10" s="508" t="s">
        <v>174</v>
      </c>
      <c r="AG10" s="508"/>
      <c r="AH10" s="508"/>
      <c r="AI10" s="508"/>
      <c r="AJ10" s="509"/>
      <c r="AK10" s="525"/>
      <c r="AL10" s="526"/>
      <c r="AN10" s="205"/>
    </row>
    <row r="11" spans="1:40" s="205" customFormat="1" ht="15.95" customHeight="1" thickBot="1" x14ac:dyDescent="0.25">
      <c r="A11" s="512" t="s">
        <v>178</v>
      </c>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492">
        <f>AK5+AK7+AK9</f>
        <v>0</v>
      </c>
      <c r="AL11" s="493"/>
      <c r="AN11" s="203"/>
    </row>
    <row r="12" spans="1:40" s="203" customFormat="1" ht="18.75" customHeight="1" x14ac:dyDescent="0.2">
      <c r="A12" s="543" t="s">
        <v>365</v>
      </c>
      <c r="B12" s="544"/>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5"/>
      <c r="AN12" s="205"/>
    </row>
    <row r="13" spans="1:40" s="204" customFormat="1" ht="15.95" customHeight="1" x14ac:dyDescent="0.2">
      <c r="A13" s="429" t="s">
        <v>217</v>
      </c>
      <c r="B13" s="430"/>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1"/>
      <c r="AK13" s="521">
        <v>60</v>
      </c>
      <c r="AL13" s="522"/>
    </row>
    <row r="14" spans="1:40" s="204" customFormat="1" ht="15.95" customHeight="1" x14ac:dyDescent="0.2">
      <c r="A14" s="429" t="s">
        <v>300</v>
      </c>
      <c r="B14" s="430"/>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1"/>
      <c r="AK14" s="521">
        <f>IF(AND(AK16="Yes",AK18="Yes",AK20="Yes"),40,0)</f>
        <v>0</v>
      </c>
      <c r="AL14" s="522"/>
      <c r="AN14" s="206"/>
    </row>
    <row r="15" spans="1:40" s="204" customFormat="1" ht="15.95" customHeight="1" x14ac:dyDescent="0.2">
      <c r="A15" s="494" t="s">
        <v>295</v>
      </c>
      <c r="B15" s="495"/>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6"/>
      <c r="AN15" s="206"/>
    </row>
    <row r="16" spans="1:40" s="204" customFormat="1" ht="15.95" customHeight="1" x14ac:dyDescent="0.2">
      <c r="A16" s="497" t="s">
        <v>173</v>
      </c>
      <c r="B16" s="498"/>
      <c r="C16" s="498"/>
      <c r="D16" s="499"/>
      <c r="E16" s="500" t="s">
        <v>306</v>
      </c>
      <c r="F16" s="501"/>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14"/>
      <c r="AF16" s="508" t="s">
        <v>174</v>
      </c>
      <c r="AG16" s="508"/>
      <c r="AH16" s="508"/>
      <c r="AI16" s="508"/>
      <c r="AJ16" s="509"/>
      <c r="AK16" s="510"/>
      <c r="AL16" s="511"/>
      <c r="AN16" s="206"/>
    </row>
    <row r="17" spans="1:40" s="204" customFormat="1" ht="15.95" customHeight="1" x14ac:dyDescent="0.2">
      <c r="A17" s="494" t="s">
        <v>296</v>
      </c>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6"/>
      <c r="AN17" s="206"/>
    </row>
    <row r="18" spans="1:40" s="204" customFormat="1" ht="15.95" customHeight="1" x14ac:dyDescent="0.2">
      <c r="A18" s="497" t="s">
        <v>173</v>
      </c>
      <c r="B18" s="498"/>
      <c r="C18" s="498"/>
      <c r="D18" s="499"/>
      <c r="E18" s="500" t="s">
        <v>307</v>
      </c>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14"/>
      <c r="AF18" s="508" t="s">
        <v>174</v>
      </c>
      <c r="AG18" s="508"/>
      <c r="AH18" s="508"/>
      <c r="AI18" s="508"/>
      <c r="AJ18" s="509"/>
      <c r="AK18" s="510"/>
      <c r="AL18" s="511"/>
    </row>
    <row r="19" spans="1:40" s="204" customFormat="1" ht="15.95" customHeight="1" x14ac:dyDescent="0.2">
      <c r="A19" s="494" t="s">
        <v>297</v>
      </c>
      <c r="B19" s="495"/>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6"/>
      <c r="AN19" s="206"/>
    </row>
    <row r="20" spans="1:40" s="204" customFormat="1" ht="15.95" customHeight="1" x14ac:dyDescent="0.2">
      <c r="A20" s="497" t="s">
        <v>173</v>
      </c>
      <c r="B20" s="498"/>
      <c r="C20" s="498"/>
      <c r="D20" s="499"/>
      <c r="E20" s="500" t="s">
        <v>250</v>
      </c>
      <c r="F20" s="501"/>
      <c r="G20" s="501"/>
      <c r="H20" s="501"/>
      <c r="I20" s="501"/>
      <c r="J20" s="501"/>
      <c r="K20" s="501"/>
      <c r="L20" s="502"/>
      <c r="M20" s="503"/>
      <c r="N20" s="503"/>
      <c r="O20" s="503"/>
      <c r="P20" s="503"/>
      <c r="Q20" s="503"/>
      <c r="R20" s="503"/>
      <c r="S20" s="503"/>
      <c r="T20" s="503"/>
      <c r="U20" s="503"/>
      <c r="V20" s="503"/>
      <c r="W20" s="503"/>
      <c r="X20" s="503"/>
      <c r="Y20" s="503"/>
      <c r="Z20" s="503"/>
      <c r="AA20" s="503"/>
      <c r="AB20" s="503"/>
      <c r="AC20" s="503"/>
      <c r="AD20" s="503"/>
      <c r="AE20" s="504"/>
      <c r="AF20" s="508" t="s">
        <v>174</v>
      </c>
      <c r="AG20" s="508"/>
      <c r="AH20" s="508"/>
      <c r="AI20" s="508"/>
      <c r="AJ20" s="509"/>
      <c r="AK20" s="510"/>
      <c r="AL20" s="511"/>
      <c r="AN20" s="206"/>
    </row>
    <row r="21" spans="1:40" s="204" customFormat="1" ht="26.25" customHeight="1" x14ac:dyDescent="0.2">
      <c r="A21" s="535" t="s">
        <v>705</v>
      </c>
      <c r="B21" s="536"/>
      <c r="C21" s="536"/>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7"/>
      <c r="AJ21" s="538"/>
      <c r="AK21" s="521">
        <f>IF(AI21&gt;="Yes",30,0)</f>
        <v>0</v>
      </c>
      <c r="AL21" s="522"/>
      <c r="AN21" s="206"/>
    </row>
    <row r="22" spans="1:40" s="204" customFormat="1" ht="15.95" customHeight="1" x14ac:dyDescent="0.2">
      <c r="A22" s="429" t="s">
        <v>215</v>
      </c>
      <c r="B22" s="430"/>
      <c r="C22" s="430"/>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540">
        <f>AK23+AK25+AK27</f>
        <v>0</v>
      </c>
      <c r="AL22" s="522"/>
      <c r="AN22" s="206"/>
    </row>
    <row r="23" spans="1:40" s="204" customFormat="1" ht="15.95" customHeight="1" x14ac:dyDescent="0.2">
      <c r="A23" s="494" t="s">
        <v>212</v>
      </c>
      <c r="B23" s="539"/>
      <c r="C23" s="539"/>
      <c r="D23" s="539"/>
      <c r="E23" s="539"/>
      <c r="F23" s="539"/>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10"/>
      <c r="AJ23" s="518"/>
      <c r="AK23" s="519">
        <f>IF(AI23&gt;="Yes",20,0)</f>
        <v>0</v>
      </c>
      <c r="AL23" s="520"/>
      <c r="AN23" s="206"/>
    </row>
    <row r="24" spans="1:40" s="204" customFormat="1" ht="15.95" customHeight="1" x14ac:dyDescent="0.2">
      <c r="A24" s="497" t="s">
        <v>173</v>
      </c>
      <c r="B24" s="498"/>
      <c r="C24" s="498"/>
      <c r="D24" s="499"/>
      <c r="E24" s="500" t="s">
        <v>251</v>
      </c>
      <c r="F24" s="501"/>
      <c r="G24" s="501"/>
      <c r="H24" s="501"/>
      <c r="I24" s="501"/>
      <c r="J24" s="501"/>
      <c r="K24" s="501"/>
      <c r="L24" s="502"/>
      <c r="M24" s="503"/>
      <c r="N24" s="503"/>
      <c r="O24" s="503"/>
      <c r="P24" s="503"/>
      <c r="Q24" s="503"/>
      <c r="R24" s="503"/>
      <c r="S24" s="503"/>
      <c r="T24" s="503"/>
      <c r="U24" s="503"/>
      <c r="V24" s="503"/>
      <c r="W24" s="503"/>
      <c r="X24" s="503"/>
      <c r="Y24" s="503"/>
      <c r="Z24" s="503"/>
      <c r="AA24" s="503"/>
      <c r="AB24" s="503"/>
      <c r="AC24" s="503"/>
      <c r="AD24" s="503"/>
      <c r="AE24" s="504"/>
      <c r="AF24" s="508" t="s">
        <v>174</v>
      </c>
      <c r="AG24" s="508"/>
      <c r="AH24" s="508"/>
      <c r="AI24" s="508"/>
      <c r="AJ24" s="509"/>
      <c r="AK24" s="510"/>
      <c r="AL24" s="511"/>
      <c r="AN24" s="206"/>
    </row>
    <row r="25" spans="1:40" s="204" customFormat="1" ht="15.95" customHeight="1" x14ac:dyDescent="0.2">
      <c r="A25" s="494" t="s">
        <v>213</v>
      </c>
      <c r="B25" s="539"/>
      <c r="C25" s="539"/>
      <c r="D25" s="539"/>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G25" s="539"/>
      <c r="AH25" s="539"/>
      <c r="AI25" s="510"/>
      <c r="AJ25" s="518"/>
      <c r="AK25" s="519">
        <f>IF(AI25&gt;="Yes",20,0)</f>
        <v>0</v>
      </c>
      <c r="AL25" s="520"/>
      <c r="AN25" s="206"/>
    </row>
    <row r="26" spans="1:40" s="204" customFormat="1" ht="15.95" customHeight="1" x14ac:dyDescent="0.2">
      <c r="A26" s="497" t="s">
        <v>173</v>
      </c>
      <c r="B26" s="498"/>
      <c r="C26" s="498"/>
      <c r="D26" s="499"/>
      <c r="E26" s="500" t="s">
        <v>252</v>
      </c>
      <c r="F26" s="501"/>
      <c r="G26" s="501"/>
      <c r="H26" s="501"/>
      <c r="I26" s="501"/>
      <c r="J26" s="501"/>
      <c r="K26" s="501"/>
      <c r="L26" s="502"/>
      <c r="M26" s="503"/>
      <c r="N26" s="503"/>
      <c r="O26" s="503"/>
      <c r="P26" s="503"/>
      <c r="Q26" s="503"/>
      <c r="R26" s="503"/>
      <c r="S26" s="503"/>
      <c r="T26" s="503"/>
      <c r="U26" s="503"/>
      <c r="V26" s="503"/>
      <c r="W26" s="503"/>
      <c r="X26" s="503"/>
      <c r="Y26" s="503"/>
      <c r="Z26" s="503"/>
      <c r="AA26" s="503"/>
      <c r="AB26" s="503"/>
      <c r="AC26" s="503"/>
      <c r="AD26" s="503"/>
      <c r="AE26" s="504"/>
      <c r="AF26" s="508" t="s">
        <v>174</v>
      </c>
      <c r="AG26" s="508"/>
      <c r="AH26" s="508"/>
      <c r="AI26" s="508"/>
      <c r="AJ26" s="509"/>
      <c r="AK26" s="510"/>
      <c r="AL26" s="511"/>
      <c r="AN26" s="206"/>
    </row>
    <row r="27" spans="1:40" s="204" customFormat="1" ht="15.95" customHeight="1" x14ac:dyDescent="0.2">
      <c r="A27" s="494" t="s">
        <v>214</v>
      </c>
      <c r="B27" s="539"/>
      <c r="C27" s="539"/>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39"/>
      <c r="AB27" s="539"/>
      <c r="AC27" s="539"/>
      <c r="AD27" s="539"/>
      <c r="AE27" s="539"/>
      <c r="AF27" s="539"/>
      <c r="AG27" s="539"/>
      <c r="AH27" s="539"/>
      <c r="AI27" s="510"/>
      <c r="AJ27" s="518"/>
      <c r="AK27" s="519">
        <f>IF(AI27&gt;="Yes",30,0)</f>
        <v>0</v>
      </c>
      <c r="AL27" s="520"/>
    </row>
    <row r="28" spans="1:40" s="204" customFormat="1" ht="15.95" customHeight="1" thickBot="1" x14ac:dyDescent="0.25">
      <c r="A28" s="497" t="s">
        <v>173</v>
      </c>
      <c r="B28" s="498"/>
      <c r="C28" s="498"/>
      <c r="D28" s="499"/>
      <c r="E28" s="500" t="s">
        <v>253</v>
      </c>
      <c r="F28" s="501"/>
      <c r="G28" s="501"/>
      <c r="H28" s="501"/>
      <c r="I28" s="501"/>
      <c r="J28" s="501"/>
      <c r="K28" s="501"/>
      <c r="L28" s="502"/>
      <c r="M28" s="503"/>
      <c r="N28" s="503"/>
      <c r="O28" s="503"/>
      <c r="P28" s="503"/>
      <c r="Q28" s="503"/>
      <c r="R28" s="503"/>
      <c r="S28" s="503"/>
      <c r="T28" s="503"/>
      <c r="U28" s="503"/>
      <c r="V28" s="503"/>
      <c r="W28" s="503"/>
      <c r="X28" s="503"/>
      <c r="Y28" s="503"/>
      <c r="Z28" s="503"/>
      <c r="AA28" s="503"/>
      <c r="AB28" s="503"/>
      <c r="AC28" s="503"/>
      <c r="AD28" s="503"/>
      <c r="AE28" s="504"/>
      <c r="AF28" s="508" t="s">
        <v>174</v>
      </c>
      <c r="AG28" s="508"/>
      <c r="AH28" s="508"/>
      <c r="AI28" s="508"/>
      <c r="AJ28" s="509"/>
      <c r="AK28" s="525"/>
      <c r="AL28" s="526"/>
      <c r="AN28" s="203"/>
    </row>
    <row r="29" spans="1:40" s="205" customFormat="1" ht="15.95" customHeight="1" thickBot="1" x14ac:dyDescent="0.25">
      <c r="A29" s="512" t="s">
        <v>216</v>
      </c>
      <c r="B29" s="513"/>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492">
        <f>AK13+AK14+AK21+AK22</f>
        <v>60</v>
      </c>
      <c r="AL29" s="493"/>
      <c r="AN29" s="203"/>
    </row>
    <row r="30" spans="1:40" s="203" customFormat="1" ht="18.75" customHeight="1" thickBot="1" x14ac:dyDescent="0.25">
      <c r="A30" s="560" t="s">
        <v>424</v>
      </c>
      <c r="B30" s="561"/>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2"/>
      <c r="AD30" s="563" t="s">
        <v>425</v>
      </c>
      <c r="AE30" s="563"/>
      <c r="AF30" s="563"/>
      <c r="AG30" s="563"/>
      <c r="AH30" s="563"/>
      <c r="AI30" s="563"/>
      <c r="AJ30" s="564"/>
      <c r="AK30" s="492">
        <f>'CDBG State Objectives'!$AK$3</f>
        <v>0</v>
      </c>
      <c r="AL30" s="493"/>
      <c r="AN30" s="202"/>
    </row>
    <row r="31" spans="1:40" ht="15" thickBot="1" x14ac:dyDescent="0.25"/>
    <row r="32" spans="1:40" ht="23.45" customHeight="1" thickBot="1" x14ac:dyDescent="0.25">
      <c r="A32" s="552" t="s">
        <v>185</v>
      </c>
      <c r="B32" s="553"/>
      <c r="C32" s="553"/>
      <c r="D32" s="553"/>
      <c r="E32" s="553"/>
      <c r="F32" s="553"/>
      <c r="G32" s="553"/>
      <c r="H32" s="553"/>
      <c r="I32" s="553"/>
      <c r="J32" s="553"/>
      <c r="K32" s="553"/>
      <c r="L32" s="553"/>
      <c r="M32" s="553"/>
      <c r="N32" s="553"/>
      <c r="O32" s="553"/>
      <c r="P32" s="553"/>
      <c r="Q32" s="553"/>
      <c r="R32" s="553"/>
      <c r="S32" s="553"/>
      <c r="T32" s="553"/>
      <c r="U32" s="554" t="s">
        <v>695</v>
      </c>
      <c r="V32" s="555"/>
      <c r="W32" s="555"/>
      <c r="X32" s="555"/>
      <c r="Y32" s="555"/>
      <c r="Z32" s="555"/>
      <c r="AA32" s="555"/>
      <c r="AB32" s="555"/>
      <c r="AC32" s="555"/>
      <c r="AD32" s="555"/>
      <c r="AE32" s="555"/>
      <c r="AF32" s="555"/>
      <c r="AG32" s="555"/>
      <c r="AH32" s="555"/>
      <c r="AI32" s="555"/>
      <c r="AJ32" s="556"/>
      <c r="AK32" s="541">
        <f>AK41+AK59+AK60</f>
        <v>60</v>
      </c>
      <c r="AL32" s="542"/>
      <c r="AN32" s="203"/>
    </row>
    <row r="33" spans="1:40" s="203" customFormat="1" ht="18.75" customHeight="1" x14ac:dyDescent="0.2">
      <c r="A33" s="543" t="s">
        <v>364</v>
      </c>
      <c r="B33" s="544"/>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4"/>
      <c r="AI33" s="544"/>
      <c r="AJ33" s="544"/>
      <c r="AK33" s="544"/>
      <c r="AL33" s="545"/>
    </row>
    <row r="34" spans="1:40" s="203" customFormat="1" ht="15.95" customHeight="1" x14ac:dyDescent="0.2">
      <c r="A34" s="546" t="s">
        <v>175</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8"/>
      <c r="AN34" s="204"/>
    </row>
    <row r="35" spans="1:40" s="204" customFormat="1" ht="26.25" customHeight="1" x14ac:dyDescent="0.2">
      <c r="A35" s="429" t="s">
        <v>323</v>
      </c>
      <c r="B35" s="430"/>
      <c r="C35" s="430"/>
      <c r="D35" s="430"/>
      <c r="E35" s="430"/>
      <c r="F35" s="430"/>
      <c r="G35" s="430"/>
      <c r="H35" s="430"/>
      <c r="I35" s="430"/>
      <c r="J35" s="430"/>
      <c r="K35" s="430"/>
      <c r="L35" s="430"/>
      <c r="M35" s="430"/>
      <c r="N35" s="430"/>
      <c r="O35" s="430"/>
      <c r="P35" s="430"/>
      <c r="Q35" s="557"/>
      <c r="R35" s="528"/>
      <c r="S35" s="528"/>
      <c r="T35" s="528"/>
      <c r="U35" s="528"/>
      <c r="V35" s="528"/>
      <c r="W35" s="528"/>
      <c r="X35" s="528"/>
      <c r="Y35" s="528"/>
      <c r="Z35" s="528"/>
      <c r="AA35" s="528"/>
      <c r="AB35" s="528"/>
      <c r="AC35" s="528"/>
      <c r="AD35" s="528"/>
      <c r="AE35" s="528"/>
      <c r="AF35" s="528"/>
      <c r="AG35" s="528"/>
      <c r="AH35" s="528"/>
      <c r="AI35" s="528"/>
      <c r="AJ35" s="529"/>
      <c r="AK35" s="533">
        <f>IF(Q35="3 or more similar MFH projects with CDBG or HOME funding within the last 3 program years ending June 30, prior to this NOFA - 200 points",200,IF(Q35="1-2 similar MFH projects with CDBG or HOME funding within the last 3 program years ending June 30, prior to this NOFA - 150 points",150,IF(Q35="3 or more similar MFH projects without CDBG or HOME funding within the last 3 program years ending June 30, prior to this NOFA - 100 points",100,IF(Q35="1-2 similar MFH projects without CDBG or HOME funding within the last 3 program years ending June 30 - 50 points",50,0))))</f>
        <v>0</v>
      </c>
      <c r="AL35" s="534"/>
      <c r="AN35" s="206"/>
    </row>
    <row r="36" spans="1:40" s="204" customFormat="1" ht="39.950000000000003" customHeight="1" x14ac:dyDescent="0.2">
      <c r="A36" s="497" t="s">
        <v>173</v>
      </c>
      <c r="B36" s="498"/>
      <c r="C36" s="498"/>
      <c r="D36" s="499"/>
      <c r="E36" s="500" t="s">
        <v>205</v>
      </c>
      <c r="F36" s="501"/>
      <c r="G36" s="501"/>
      <c r="H36" s="501"/>
      <c r="I36" s="501"/>
      <c r="J36" s="501"/>
      <c r="K36" s="501"/>
      <c r="L36" s="502" t="s">
        <v>207</v>
      </c>
      <c r="M36" s="503"/>
      <c r="N36" s="503"/>
      <c r="O36" s="503"/>
      <c r="P36" s="503"/>
      <c r="Q36" s="503"/>
      <c r="R36" s="503"/>
      <c r="S36" s="503"/>
      <c r="T36" s="503"/>
      <c r="U36" s="503"/>
      <c r="V36" s="503"/>
      <c r="W36" s="503"/>
      <c r="X36" s="503"/>
      <c r="Y36" s="503"/>
      <c r="Z36" s="503"/>
      <c r="AA36" s="503"/>
      <c r="AB36" s="503"/>
      <c r="AC36" s="503"/>
      <c r="AD36" s="503"/>
      <c r="AE36" s="504"/>
      <c r="AF36" s="508" t="s">
        <v>174</v>
      </c>
      <c r="AG36" s="508"/>
      <c r="AH36" s="508"/>
      <c r="AI36" s="508"/>
      <c r="AJ36" s="509"/>
      <c r="AK36" s="510"/>
      <c r="AL36" s="511"/>
    </row>
    <row r="37" spans="1:40" s="204" customFormat="1" ht="15.95" customHeight="1" x14ac:dyDescent="0.2">
      <c r="A37" s="429" t="s">
        <v>181</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510"/>
      <c r="AJ37" s="518"/>
      <c r="AK37" s="521">
        <f>IF(AI37&gt;="Yes",75,0)</f>
        <v>0</v>
      </c>
      <c r="AL37" s="522"/>
    </row>
    <row r="38" spans="1:40" s="204" customFormat="1" ht="15.95" customHeight="1" x14ac:dyDescent="0.2">
      <c r="A38" s="497" t="s">
        <v>173</v>
      </c>
      <c r="B38" s="498"/>
      <c r="C38" s="498"/>
      <c r="D38" s="499"/>
      <c r="E38" s="500" t="s">
        <v>254</v>
      </c>
      <c r="F38" s="501"/>
      <c r="G38" s="501"/>
      <c r="H38" s="501"/>
      <c r="I38" s="501"/>
      <c r="J38" s="501"/>
      <c r="K38" s="501"/>
      <c r="L38" s="502" t="s">
        <v>182</v>
      </c>
      <c r="M38" s="503"/>
      <c r="N38" s="503"/>
      <c r="O38" s="503"/>
      <c r="P38" s="503"/>
      <c r="Q38" s="503"/>
      <c r="R38" s="503"/>
      <c r="S38" s="503"/>
      <c r="T38" s="503"/>
      <c r="U38" s="503"/>
      <c r="V38" s="503"/>
      <c r="W38" s="503"/>
      <c r="X38" s="503"/>
      <c r="Y38" s="503"/>
      <c r="Z38" s="503"/>
      <c r="AA38" s="503"/>
      <c r="AB38" s="503"/>
      <c r="AC38" s="503"/>
      <c r="AD38" s="503"/>
      <c r="AE38" s="504"/>
      <c r="AF38" s="508" t="s">
        <v>174</v>
      </c>
      <c r="AG38" s="508"/>
      <c r="AH38" s="508"/>
      <c r="AI38" s="508"/>
      <c r="AJ38" s="509"/>
      <c r="AK38" s="510"/>
      <c r="AL38" s="511"/>
    </row>
    <row r="39" spans="1:40" s="204" customFormat="1" ht="15.95" customHeight="1" x14ac:dyDescent="0.2">
      <c r="A39" s="429" t="s">
        <v>423</v>
      </c>
      <c r="B39" s="430"/>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510"/>
      <c r="AJ39" s="518"/>
      <c r="AK39" s="521">
        <f>IF(AI39&gt;="Yes",25,0)</f>
        <v>0</v>
      </c>
      <c r="AL39" s="522"/>
    </row>
    <row r="40" spans="1:40" s="204" customFormat="1" ht="15.95" customHeight="1" thickBot="1" x14ac:dyDescent="0.25">
      <c r="A40" s="497" t="s">
        <v>173</v>
      </c>
      <c r="B40" s="498"/>
      <c r="C40" s="498"/>
      <c r="D40" s="499"/>
      <c r="E40" s="500" t="s">
        <v>255</v>
      </c>
      <c r="F40" s="501"/>
      <c r="G40" s="501"/>
      <c r="H40" s="501"/>
      <c r="I40" s="501"/>
      <c r="J40" s="501"/>
      <c r="K40" s="501"/>
      <c r="L40" s="502" t="s">
        <v>183</v>
      </c>
      <c r="M40" s="503"/>
      <c r="N40" s="503"/>
      <c r="O40" s="503"/>
      <c r="P40" s="503"/>
      <c r="Q40" s="503"/>
      <c r="R40" s="503"/>
      <c r="S40" s="503"/>
      <c r="T40" s="503"/>
      <c r="U40" s="503"/>
      <c r="V40" s="503"/>
      <c r="W40" s="503"/>
      <c r="X40" s="503"/>
      <c r="Y40" s="503"/>
      <c r="Z40" s="503"/>
      <c r="AA40" s="503"/>
      <c r="AB40" s="503"/>
      <c r="AC40" s="503"/>
      <c r="AD40" s="503"/>
      <c r="AE40" s="504"/>
      <c r="AF40" s="508" t="s">
        <v>174</v>
      </c>
      <c r="AG40" s="508"/>
      <c r="AH40" s="508"/>
      <c r="AI40" s="508"/>
      <c r="AJ40" s="509"/>
      <c r="AK40" s="525"/>
      <c r="AL40" s="526"/>
      <c r="AN40" s="205"/>
    </row>
    <row r="41" spans="1:40" s="205" customFormat="1" ht="15.95" customHeight="1" thickBot="1" x14ac:dyDescent="0.25">
      <c r="A41" s="512" t="s">
        <v>178</v>
      </c>
      <c r="B41" s="513"/>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492">
        <f>AK35+AK37+AK39</f>
        <v>0</v>
      </c>
      <c r="AL41" s="493"/>
      <c r="AN41" s="203"/>
    </row>
    <row r="42" spans="1:40" s="203" customFormat="1" ht="18.75" customHeight="1" x14ac:dyDescent="0.2">
      <c r="A42" s="543" t="s">
        <v>365</v>
      </c>
      <c r="B42" s="544"/>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5"/>
      <c r="AN42" s="205"/>
    </row>
    <row r="43" spans="1:40" s="204" customFormat="1" ht="15.95" customHeight="1" x14ac:dyDescent="0.2">
      <c r="A43" s="429" t="s">
        <v>217</v>
      </c>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1"/>
      <c r="AK43" s="521">
        <v>60</v>
      </c>
      <c r="AL43" s="522"/>
    </row>
    <row r="44" spans="1:40" s="204" customFormat="1" ht="15.95" customHeight="1" x14ac:dyDescent="0.2">
      <c r="A44" s="429" t="s">
        <v>300</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1"/>
      <c r="AK44" s="521">
        <f>IF(AND(AK46="Yes",AK48="Yes",AK50="Yes"),40,0)</f>
        <v>0</v>
      </c>
      <c r="AL44" s="522"/>
      <c r="AN44" s="206"/>
    </row>
    <row r="45" spans="1:40" s="204" customFormat="1" ht="15.95" customHeight="1" x14ac:dyDescent="0.2">
      <c r="A45" s="494" t="s">
        <v>295</v>
      </c>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6"/>
      <c r="AN45" s="206"/>
    </row>
    <row r="46" spans="1:40" s="204" customFormat="1" ht="15.95" customHeight="1" x14ac:dyDescent="0.2">
      <c r="A46" s="497" t="s">
        <v>173</v>
      </c>
      <c r="B46" s="498"/>
      <c r="C46" s="498"/>
      <c r="D46" s="499"/>
      <c r="E46" s="505" t="s">
        <v>308</v>
      </c>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7"/>
      <c r="AF46" s="508" t="s">
        <v>174</v>
      </c>
      <c r="AG46" s="508"/>
      <c r="AH46" s="508"/>
      <c r="AI46" s="508"/>
      <c r="AJ46" s="509"/>
      <c r="AK46" s="510"/>
      <c r="AL46" s="511"/>
      <c r="AN46" s="206"/>
    </row>
    <row r="47" spans="1:40" s="204" customFormat="1" ht="15.95" customHeight="1" x14ac:dyDescent="0.2">
      <c r="A47" s="494" t="s">
        <v>296</v>
      </c>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6"/>
      <c r="AN47" s="206"/>
    </row>
    <row r="48" spans="1:40" s="204" customFormat="1" ht="15.95" customHeight="1" x14ac:dyDescent="0.2">
      <c r="A48" s="497" t="s">
        <v>173</v>
      </c>
      <c r="B48" s="498"/>
      <c r="C48" s="498"/>
      <c r="D48" s="499"/>
      <c r="E48" s="500" t="s">
        <v>309</v>
      </c>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14"/>
      <c r="AF48" s="508" t="s">
        <v>174</v>
      </c>
      <c r="AG48" s="508"/>
      <c r="AH48" s="508"/>
      <c r="AI48" s="508"/>
      <c r="AJ48" s="509"/>
      <c r="AK48" s="510"/>
      <c r="AL48" s="511"/>
    </row>
    <row r="49" spans="1:40" s="204" customFormat="1" ht="15.95" customHeight="1" x14ac:dyDescent="0.2">
      <c r="A49" s="494" t="s">
        <v>297</v>
      </c>
      <c r="B49" s="495"/>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6"/>
      <c r="AN49" s="206"/>
    </row>
    <row r="50" spans="1:40" s="204" customFormat="1" ht="15.95" customHeight="1" x14ac:dyDescent="0.2">
      <c r="A50" s="497" t="s">
        <v>173</v>
      </c>
      <c r="B50" s="498"/>
      <c r="C50" s="498"/>
      <c r="D50" s="499"/>
      <c r="E50" s="500" t="s">
        <v>256</v>
      </c>
      <c r="F50" s="501"/>
      <c r="G50" s="501"/>
      <c r="H50" s="501"/>
      <c r="I50" s="501"/>
      <c r="J50" s="501"/>
      <c r="K50" s="501"/>
      <c r="L50" s="502"/>
      <c r="M50" s="503"/>
      <c r="N50" s="503"/>
      <c r="O50" s="503"/>
      <c r="P50" s="503"/>
      <c r="Q50" s="503"/>
      <c r="R50" s="503"/>
      <c r="S50" s="503"/>
      <c r="T50" s="503"/>
      <c r="U50" s="503"/>
      <c r="V50" s="503"/>
      <c r="W50" s="503"/>
      <c r="X50" s="503"/>
      <c r="Y50" s="503"/>
      <c r="Z50" s="503"/>
      <c r="AA50" s="503"/>
      <c r="AB50" s="503"/>
      <c r="AC50" s="503"/>
      <c r="AD50" s="503"/>
      <c r="AE50" s="504"/>
      <c r="AF50" s="508" t="s">
        <v>174</v>
      </c>
      <c r="AG50" s="508"/>
      <c r="AH50" s="508"/>
      <c r="AI50" s="508"/>
      <c r="AJ50" s="509"/>
      <c r="AK50" s="510"/>
      <c r="AL50" s="511"/>
      <c r="AN50" s="206"/>
    </row>
    <row r="51" spans="1:40" s="204" customFormat="1" ht="26.25" customHeight="1" x14ac:dyDescent="0.2">
      <c r="A51" s="535" t="s">
        <v>705</v>
      </c>
      <c r="B51" s="536"/>
      <c r="C51" s="536"/>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6"/>
      <c r="AH51" s="536"/>
      <c r="AI51" s="537"/>
      <c r="AJ51" s="538"/>
      <c r="AK51" s="521">
        <f>IF(AI51&gt;="Yes",30,0)</f>
        <v>0</v>
      </c>
      <c r="AL51" s="522"/>
      <c r="AN51" s="206"/>
    </row>
    <row r="52" spans="1:40" s="204" customFormat="1" ht="15.95" customHeight="1" x14ac:dyDescent="0.2">
      <c r="A52" s="429" t="s">
        <v>215</v>
      </c>
      <c r="B52" s="430"/>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540">
        <f>AK53+AK55+AK57</f>
        <v>0</v>
      </c>
      <c r="AL52" s="522"/>
      <c r="AN52" s="206"/>
    </row>
    <row r="53" spans="1:40" s="204" customFormat="1" ht="15.95" customHeight="1" x14ac:dyDescent="0.2">
      <c r="A53" s="494" t="s">
        <v>212</v>
      </c>
      <c r="B53" s="539"/>
      <c r="C53" s="539"/>
      <c r="D53" s="539"/>
      <c r="E53" s="539"/>
      <c r="F53" s="539"/>
      <c r="G53" s="539"/>
      <c r="H53" s="539"/>
      <c r="I53" s="539"/>
      <c r="J53" s="539"/>
      <c r="K53" s="539"/>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510"/>
      <c r="AJ53" s="518"/>
      <c r="AK53" s="519">
        <f>IF(AI53&gt;="Yes",20,0)</f>
        <v>0</v>
      </c>
      <c r="AL53" s="520"/>
      <c r="AN53" s="206"/>
    </row>
    <row r="54" spans="1:40" s="204" customFormat="1" ht="15.95" customHeight="1" x14ac:dyDescent="0.2">
      <c r="A54" s="497" t="s">
        <v>173</v>
      </c>
      <c r="B54" s="498"/>
      <c r="C54" s="498"/>
      <c r="D54" s="499"/>
      <c r="E54" s="500" t="s">
        <v>257</v>
      </c>
      <c r="F54" s="501"/>
      <c r="G54" s="501"/>
      <c r="H54" s="501"/>
      <c r="I54" s="501"/>
      <c r="J54" s="501"/>
      <c r="K54" s="501"/>
      <c r="L54" s="502"/>
      <c r="M54" s="503"/>
      <c r="N54" s="503"/>
      <c r="O54" s="503"/>
      <c r="P54" s="503"/>
      <c r="Q54" s="503"/>
      <c r="R54" s="503"/>
      <c r="S54" s="503"/>
      <c r="T54" s="503"/>
      <c r="U54" s="503"/>
      <c r="V54" s="503"/>
      <c r="W54" s="503"/>
      <c r="X54" s="503"/>
      <c r="Y54" s="503"/>
      <c r="Z54" s="503"/>
      <c r="AA54" s="503"/>
      <c r="AB54" s="503"/>
      <c r="AC54" s="503"/>
      <c r="AD54" s="503"/>
      <c r="AE54" s="504"/>
      <c r="AF54" s="508" t="s">
        <v>174</v>
      </c>
      <c r="AG54" s="508"/>
      <c r="AH54" s="508"/>
      <c r="AI54" s="508"/>
      <c r="AJ54" s="509"/>
      <c r="AK54" s="510"/>
      <c r="AL54" s="511"/>
      <c r="AN54" s="206"/>
    </row>
    <row r="55" spans="1:40" s="204" customFormat="1" ht="15.95" customHeight="1" x14ac:dyDescent="0.2">
      <c r="A55" s="494" t="s">
        <v>213</v>
      </c>
      <c r="B55" s="539"/>
      <c r="C55" s="539"/>
      <c r="D55" s="539"/>
      <c r="E55" s="539"/>
      <c r="F55" s="539"/>
      <c r="G55" s="539"/>
      <c r="H55" s="539"/>
      <c r="I55" s="539"/>
      <c r="J55" s="539"/>
      <c r="K55" s="539"/>
      <c r="L55" s="539"/>
      <c r="M55" s="539"/>
      <c r="N55" s="539"/>
      <c r="O55" s="539"/>
      <c r="P55" s="539"/>
      <c r="Q55" s="539"/>
      <c r="R55" s="539"/>
      <c r="S55" s="539"/>
      <c r="T55" s="539"/>
      <c r="U55" s="539"/>
      <c r="V55" s="539"/>
      <c r="W55" s="539"/>
      <c r="X55" s="539"/>
      <c r="Y55" s="539"/>
      <c r="Z55" s="539"/>
      <c r="AA55" s="539"/>
      <c r="AB55" s="539"/>
      <c r="AC55" s="539"/>
      <c r="AD55" s="539"/>
      <c r="AE55" s="539"/>
      <c r="AF55" s="539"/>
      <c r="AG55" s="539"/>
      <c r="AH55" s="539"/>
      <c r="AI55" s="510"/>
      <c r="AJ55" s="518"/>
      <c r="AK55" s="519">
        <f>IF(AI55&gt;="Yes",20,0)</f>
        <v>0</v>
      </c>
      <c r="AL55" s="520"/>
      <c r="AN55" s="206"/>
    </row>
    <row r="56" spans="1:40" s="204" customFormat="1" ht="15.95" customHeight="1" x14ac:dyDescent="0.2">
      <c r="A56" s="497" t="s">
        <v>173</v>
      </c>
      <c r="B56" s="498"/>
      <c r="C56" s="498"/>
      <c r="D56" s="499"/>
      <c r="E56" s="500" t="s">
        <v>258</v>
      </c>
      <c r="F56" s="501"/>
      <c r="G56" s="501"/>
      <c r="H56" s="501"/>
      <c r="I56" s="501"/>
      <c r="J56" s="501"/>
      <c r="K56" s="501"/>
      <c r="L56" s="502"/>
      <c r="M56" s="503"/>
      <c r="N56" s="503"/>
      <c r="O56" s="503"/>
      <c r="P56" s="503"/>
      <c r="Q56" s="503"/>
      <c r="R56" s="503"/>
      <c r="S56" s="503"/>
      <c r="T56" s="503"/>
      <c r="U56" s="503"/>
      <c r="V56" s="503"/>
      <c r="W56" s="503"/>
      <c r="X56" s="503"/>
      <c r="Y56" s="503"/>
      <c r="Z56" s="503"/>
      <c r="AA56" s="503"/>
      <c r="AB56" s="503"/>
      <c r="AC56" s="503"/>
      <c r="AD56" s="503"/>
      <c r="AE56" s="504"/>
      <c r="AF56" s="508" t="s">
        <v>174</v>
      </c>
      <c r="AG56" s="508"/>
      <c r="AH56" s="508"/>
      <c r="AI56" s="508"/>
      <c r="AJ56" s="509"/>
      <c r="AK56" s="510"/>
      <c r="AL56" s="511"/>
      <c r="AN56" s="206"/>
    </row>
    <row r="57" spans="1:40" s="204" customFormat="1" ht="15.95" customHeight="1" x14ac:dyDescent="0.2">
      <c r="A57" s="494" t="s">
        <v>214</v>
      </c>
      <c r="B57" s="539"/>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39"/>
      <c r="AI57" s="510"/>
      <c r="AJ57" s="518"/>
      <c r="AK57" s="519">
        <f>IF(AI57&gt;="Yes",30,0)</f>
        <v>0</v>
      </c>
      <c r="AL57" s="520"/>
    </row>
    <row r="58" spans="1:40" s="204" customFormat="1" ht="15.95" customHeight="1" thickBot="1" x14ac:dyDescent="0.25">
      <c r="A58" s="497" t="s">
        <v>173</v>
      </c>
      <c r="B58" s="498"/>
      <c r="C58" s="498"/>
      <c r="D58" s="499"/>
      <c r="E58" s="500" t="s">
        <v>259</v>
      </c>
      <c r="F58" s="501"/>
      <c r="G58" s="501"/>
      <c r="H58" s="501"/>
      <c r="I58" s="501"/>
      <c r="J58" s="501"/>
      <c r="K58" s="501"/>
      <c r="L58" s="502"/>
      <c r="M58" s="503"/>
      <c r="N58" s="503"/>
      <c r="O58" s="503"/>
      <c r="P58" s="503"/>
      <c r="Q58" s="503"/>
      <c r="R58" s="503"/>
      <c r="S58" s="503"/>
      <c r="T58" s="503"/>
      <c r="U58" s="503"/>
      <c r="V58" s="503"/>
      <c r="W58" s="503"/>
      <c r="X58" s="503"/>
      <c r="Y58" s="503"/>
      <c r="Z58" s="503"/>
      <c r="AA58" s="503"/>
      <c r="AB58" s="503"/>
      <c r="AC58" s="503"/>
      <c r="AD58" s="503"/>
      <c r="AE58" s="504"/>
      <c r="AF58" s="508" t="s">
        <v>174</v>
      </c>
      <c r="AG58" s="508"/>
      <c r="AH58" s="508"/>
      <c r="AI58" s="508"/>
      <c r="AJ58" s="509"/>
      <c r="AK58" s="525"/>
      <c r="AL58" s="526"/>
      <c r="AN58" s="203"/>
    </row>
    <row r="59" spans="1:40" s="205" customFormat="1" ht="15.95" customHeight="1" thickBot="1" x14ac:dyDescent="0.25">
      <c r="A59" s="512" t="s">
        <v>216</v>
      </c>
      <c r="B59" s="513"/>
      <c r="C59" s="513"/>
      <c r="D59" s="513"/>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13"/>
      <c r="AH59" s="513"/>
      <c r="AI59" s="513"/>
      <c r="AJ59" s="513"/>
      <c r="AK59" s="492">
        <f>AK43+AK44+AK51+AK52</f>
        <v>60</v>
      </c>
      <c r="AL59" s="493"/>
      <c r="AN59" s="203"/>
    </row>
    <row r="60" spans="1:40" s="203" customFormat="1" ht="18.75" customHeight="1" thickBot="1" x14ac:dyDescent="0.25">
      <c r="A60" s="560" t="s">
        <v>424</v>
      </c>
      <c r="B60" s="561"/>
      <c r="C60" s="561"/>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2"/>
      <c r="AD60" s="563" t="s">
        <v>425</v>
      </c>
      <c r="AE60" s="563"/>
      <c r="AF60" s="563"/>
      <c r="AG60" s="563"/>
      <c r="AH60" s="563"/>
      <c r="AI60" s="563"/>
      <c r="AJ60" s="564"/>
      <c r="AK60" s="492">
        <f>'CDBG State Objectives'!$AK$3</f>
        <v>0</v>
      </c>
      <c r="AL60" s="493"/>
      <c r="AN60" s="202"/>
    </row>
    <row r="61" spans="1:40" ht="15" thickBot="1" x14ac:dyDescent="0.25"/>
    <row r="62" spans="1:40" ht="23.45" customHeight="1" thickBot="1" x14ac:dyDescent="0.25">
      <c r="A62" s="552" t="s">
        <v>186</v>
      </c>
      <c r="B62" s="553"/>
      <c r="C62" s="553"/>
      <c r="D62" s="553"/>
      <c r="E62" s="553"/>
      <c r="F62" s="553"/>
      <c r="G62" s="553"/>
      <c r="H62" s="553"/>
      <c r="I62" s="553"/>
      <c r="J62" s="553"/>
      <c r="K62" s="553"/>
      <c r="L62" s="553"/>
      <c r="M62" s="553"/>
      <c r="N62" s="553"/>
      <c r="O62" s="553"/>
      <c r="P62" s="553"/>
      <c r="Q62" s="553"/>
      <c r="R62" s="553"/>
      <c r="S62" s="553"/>
      <c r="T62" s="553"/>
      <c r="U62" s="554" t="s">
        <v>695</v>
      </c>
      <c r="V62" s="555"/>
      <c r="W62" s="555"/>
      <c r="X62" s="555"/>
      <c r="Y62" s="555"/>
      <c r="Z62" s="555"/>
      <c r="AA62" s="555"/>
      <c r="AB62" s="555"/>
      <c r="AC62" s="555"/>
      <c r="AD62" s="555"/>
      <c r="AE62" s="555"/>
      <c r="AF62" s="555"/>
      <c r="AG62" s="555"/>
      <c r="AH62" s="555"/>
      <c r="AI62" s="555"/>
      <c r="AJ62" s="556"/>
      <c r="AK62" s="541">
        <f>AK71+AK89+AK90</f>
        <v>60</v>
      </c>
      <c r="AL62" s="542"/>
    </row>
    <row r="63" spans="1:40" ht="18" x14ac:dyDescent="0.2">
      <c r="A63" s="543" t="s">
        <v>364</v>
      </c>
      <c r="B63" s="544"/>
      <c r="C63" s="544"/>
      <c r="D63" s="544"/>
      <c r="E63" s="544"/>
      <c r="F63" s="544"/>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5"/>
    </row>
    <row r="64" spans="1:40" ht="15.95" customHeight="1" x14ac:dyDescent="0.2">
      <c r="A64" s="546" t="s">
        <v>175</v>
      </c>
      <c r="B64" s="547"/>
      <c r="C64" s="547"/>
      <c r="D64" s="547"/>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8"/>
    </row>
    <row r="65" spans="1:40" ht="26.25" customHeight="1" x14ac:dyDescent="0.2">
      <c r="A65" s="429" t="s">
        <v>323</v>
      </c>
      <c r="B65" s="430"/>
      <c r="C65" s="430"/>
      <c r="D65" s="430"/>
      <c r="E65" s="430"/>
      <c r="F65" s="430"/>
      <c r="G65" s="430"/>
      <c r="H65" s="430"/>
      <c r="I65" s="430"/>
      <c r="J65" s="430"/>
      <c r="K65" s="430"/>
      <c r="L65" s="430"/>
      <c r="M65" s="430"/>
      <c r="N65" s="430"/>
      <c r="O65" s="430"/>
      <c r="P65" s="431"/>
      <c r="Q65" s="557"/>
      <c r="R65" s="528"/>
      <c r="S65" s="528"/>
      <c r="T65" s="528"/>
      <c r="U65" s="528"/>
      <c r="V65" s="528"/>
      <c r="W65" s="528"/>
      <c r="X65" s="528"/>
      <c r="Y65" s="528"/>
      <c r="Z65" s="528"/>
      <c r="AA65" s="528"/>
      <c r="AB65" s="528"/>
      <c r="AC65" s="528"/>
      <c r="AD65" s="528"/>
      <c r="AE65" s="528"/>
      <c r="AF65" s="528"/>
      <c r="AG65" s="528"/>
      <c r="AH65" s="528"/>
      <c r="AI65" s="528"/>
      <c r="AJ65" s="529"/>
      <c r="AK65" s="533">
        <f>IF(Q65="3 or more similar MFH projects with CDBG or HOME funding within the last 3 program years ending June 30, prior to this NOFA - 200 points",200,IF(Q65="1-2 similar MFH projects with CDBG or HOME funding within the last 3 program years ending June 30, prior to this NOFA - 150 points",150,IF(Q65="3 or more similar MFH projects without CDBG or HOME funding within the last 3 program years ending June 30, prior to this NOFA - 100 points",100,IF(Q65="1-2 similar MFH projects without CDBG or HOME funding within the last 3 program years ending June 30 - 50 points",50,0))))</f>
        <v>0</v>
      </c>
      <c r="AL65" s="534"/>
      <c r="AN65" s="206"/>
    </row>
    <row r="66" spans="1:40" s="204" customFormat="1" ht="39.950000000000003" customHeight="1" x14ac:dyDescent="0.2">
      <c r="A66" s="497" t="s">
        <v>173</v>
      </c>
      <c r="B66" s="498"/>
      <c r="C66" s="498"/>
      <c r="D66" s="499"/>
      <c r="E66" s="500" t="s">
        <v>260</v>
      </c>
      <c r="F66" s="501"/>
      <c r="G66" s="501"/>
      <c r="H66" s="501"/>
      <c r="I66" s="501"/>
      <c r="J66" s="501"/>
      <c r="K66" s="501"/>
      <c r="L66" s="502" t="s">
        <v>207</v>
      </c>
      <c r="M66" s="503"/>
      <c r="N66" s="503"/>
      <c r="O66" s="503"/>
      <c r="P66" s="503"/>
      <c r="Q66" s="503"/>
      <c r="R66" s="503"/>
      <c r="S66" s="503"/>
      <c r="T66" s="503"/>
      <c r="U66" s="503"/>
      <c r="V66" s="503"/>
      <c r="W66" s="503"/>
      <c r="X66" s="503"/>
      <c r="Y66" s="503"/>
      <c r="Z66" s="503"/>
      <c r="AA66" s="503"/>
      <c r="AB66" s="503"/>
      <c r="AC66" s="503"/>
      <c r="AD66" s="503"/>
      <c r="AE66" s="504"/>
      <c r="AF66" s="508" t="s">
        <v>174</v>
      </c>
      <c r="AG66" s="508"/>
      <c r="AH66" s="508"/>
      <c r="AI66" s="508"/>
      <c r="AJ66" s="509"/>
      <c r="AK66" s="510"/>
      <c r="AL66" s="511"/>
      <c r="AN66" s="202"/>
    </row>
    <row r="67" spans="1:40" ht="15.95" customHeight="1" x14ac:dyDescent="0.2">
      <c r="A67" s="429" t="s">
        <v>181</v>
      </c>
      <c r="B67" s="430"/>
      <c r="C67" s="430"/>
      <c r="D67" s="430"/>
      <c r="E67" s="430"/>
      <c r="F67" s="430"/>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510"/>
      <c r="AJ67" s="518"/>
      <c r="AK67" s="521">
        <f>IF(AI67&gt;="Yes",75,0)</f>
        <v>0</v>
      </c>
      <c r="AL67" s="522"/>
    </row>
    <row r="68" spans="1:40" ht="15.95" customHeight="1" x14ac:dyDescent="0.2">
      <c r="A68" s="497" t="s">
        <v>173</v>
      </c>
      <c r="B68" s="498"/>
      <c r="C68" s="498"/>
      <c r="D68" s="499"/>
      <c r="E68" s="500" t="s">
        <v>261</v>
      </c>
      <c r="F68" s="501"/>
      <c r="G68" s="501"/>
      <c r="H68" s="501"/>
      <c r="I68" s="501"/>
      <c r="J68" s="501"/>
      <c r="K68" s="501"/>
      <c r="L68" s="502" t="s">
        <v>182</v>
      </c>
      <c r="M68" s="503"/>
      <c r="N68" s="503"/>
      <c r="O68" s="503"/>
      <c r="P68" s="503"/>
      <c r="Q68" s="503"/>
      <c r="R68" s="503"/>
      <c r="S68" s="503"/>
      <c r="T68" s="503"/>
      <c r="U68" s="503"/>
      <c r="V68" s="503"/>
      <c r="W68" s="503"/>
      <c r="X68" s="503"/>
      <c r="Y68" s="503"/>
      <c r="Z68" s="503"/>
      <c r="AA68" s="503"/>
      <c r="AB68" s="503"/>
      <c r="AC68" s="503"/>
      <c r="AD68" s="503"/>
      <c r="AE68" s="504"/>
      <c r="AF68" s="508" t="s">
        <v>174</v>
      </c>
      <c r="AG68" s="508"/>
      <c r="AH68" s="508"/>
      <c r="AI68" s="508"/>
      <c r="AJ68" s="509"/>
      <c r="AK68" s="510"/>
      <c r="AL68" s="511"/>
    </row>
    <row r="69" spans="1:40" ht="15.95" customHeight="1" x14ac:dyDescent="0.2">
      <c r="A69" s="429" t="s">
        <v>423</v>
      </c>
      <c r="B69" s="430"/>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510"/>
      <c r="AJ69" s="518"/>
      <c r="AK69" s="521">
        <f>IF(AI69&gt;="Yes",25,0)</f>
        <v>0</v>
      </c>
      <c r="AL69" s="522"/>
    </row>
    <row r="70" spans="1:40" ht="15.95" customHeight="1" thickBot="1" x14ac:dyDescent="0.25">
      <c r="A70" s="497" t="s">
        <v>173</v>
      </c>
      <c r="B70" s="498"/>
      <c r="C70" s="498"/>
      <c r="D70" s="499"/>
      <c r="E70" s="500" t="s">
        <v>262</v>
      </c>
      <c r="F70" s="501"/>
      <c r="G70" s="501"/>
      <c r="H70" s="501"/>
      <c r="I70" s="501"/>
      <c r="J70" s="501"/>
      <c r="K70" s="501"/>
      <c r="L70" s="502" t="s">
        <v>183</v>
      </c>
      <c r="M70" s="503"/>
      <c r="N70" s="503"/>
      <c r="O70" s="503"/>
      <c r="P70" s="503"/>
      <c r="Q70" s="503"/>
      <c r="R70" s="503"/>
      <c r="S70" s="503"/>
      <c r="T70" s="503"/>
      <c r="U70" s="503"/>
      <c r="V70" s="503"/>
      <c r="W70" s="503"/>
      <c r="X70" s="503"/>
      <c r="Y70" s="503"/>
      <c r="Z70" s="503"/>
      <c r="AA70" s="503"/>
      <c r="AB70" s="503"/>
      <c r="AC70" s="503"/>
      <c r="AD70" s="503"/>
      <c r="AE70" s="504"/>
      <c r="AF70" s="508" t="s">
        <v>174</v>
      </c>
      <c r="AG70" s="508"/>
      <c r="AH70" s="508"/>
      <c r="AI70" s="508"/>
      <c r="AJ70" s="509"/>
      <c r="AK70" s="525"/>
      <c r="AL70" s="526"/>
    </row>
    <row r="71" spans="1:40" ht="15" thickBot="1" x14ac:dyDescent="0.25">
      <c r="A71" s="512" t="s">
        <v>178</v>
      </c>
      <c r="B71" s="513"/>
      <c r="C71" s="513"/>
      <c r="D71" s="513"/>
      <c r="E71" s="513"/>
      <c r="F71" s="513"/>
      <c r="G71" s="513"/>
      <c r="H71" s="513"/>
      <c r="I71" s="513"/>
      <c r="J71" s="513"/>
      <c r="K71" s="513"/>
      <c r="L71" s="513"/>
      <c r="M71" s="513"/>
      <c r="N71" s="513"/>
      <c r="O71" s="513"/>
      <c r="P71" s="513"/>
      <c r="Q71" s="513"/>
      <c r="R71" s="513"/>
      <c r="S71" s="513"/>
      <c r="T71" s="513"/>
      <c r="U71" s="513"/>
      <c r="V71" s="513"/>
      <c r="W71" s="513"/>
      <c r="X71" s="513"/>
      <c r="Y71" s="513"/>
      <c r="Z71" s="513"/>
      <c r="AA71" s="513"/>
      <c r="AB71" s="513"/>
      <c r="AC71" s="513"/>
      <c r="AD71" s="513"/>
      <c r="AE71" s="513"/>
      <c r="AF71" s="513"/>
      <c r="AG71" s="513"/>
      <c r="AH71" s="513"/>
      <c r="AI71" s="513"/>
      <c r="AJ71" s="513"/>
      <c r="AK71" s="492">
        <f>AK65+AK67+AK69</f>
        <v>0</v>
      </c>
      <c r="AL71" s="493"/>
    </row>
    <row r="72" spans="1:40" ht="18" x14ac:dyDescent="0.2">
      <c r="A72" s="543" t="s">
        <v>365</v>
      </c>
      <c r="B72" s="544"/>
      <c r="C72" s="544"/>
      <c r="D72" s="544"/>
      <c r="E72" s="544"/>
      <c r="F72" s="544"/>
      <c r="G72" s="544"/>
      <c r="H72" s="544"/>
      <c r="I72" s="544"/>
      <c r="J72" s="544"/>
      <c r="K72" s="544"/>
      <c r="L72" s="544"/>
      <c r="M72" s="544"/>
      <c r="N72" s="544"/>
      <c r="O72" s="544"/>
      <c r="P72" s="544"/>
      <c r="Q72" s="544"/>
      <c r="R72" s="544"/>
      <c r="S72" s="544"/>
      <c r="T72" s="544"/>
      <c r="U72" s="544"/>
      <c r="V72" s="544"/>
      <c r="W72" s="544"/>
      <c r="X72" s="544"/>
      <c r="Y72" s="544"/>
      <c r="Z72" s="544"/>
      <c r="AA72" s="544"/>
      <c r="AB72" s="544"/>
      <c r="AC72" s="544"/>
      <c r="AD72" s="544"/>
      <c r="AE72" s="544"/>
      <c r="AF72" s="544"/>
      <c r="AG72" s="544"/>
      <c r="AH72" s="544"/>
      <c r="AI72" s="544"/>
      <c r="AJ72" s="544"/>
      <c r="AK72" s="544"/>
      <c r="AL72" s="545"/>
      <c r="AN72" s="205"/>
    </row>
    <row r="73" spans="1:40" s="204" customFormat="1" ht="15.95" customHeight="1" x14ac:dyDescent="0.2">
      <c r="A73" s="429" t="s">
        <v>217</v>
      </c>
      <c r="B73" s="430"/>
      <c r="C73" s="430"/>
      <c r="D73" s="430"/>
      <c r="E73" s="430"/>
      <c r="F73" s="430"/>
      <c r="G73" s="430"/>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1"/>
      <c r="AK73" s="521">
        <v>60</v>
      </c>
      <c r="AL73" s="522"/>
    </row>
    <row r="74" spans="1:40" s="204" customFormat="1" ht="15.95" customHeight="1" x14ac:dyDescent="0.2">
      <c r="A74" s="429" t="s">
        <v>300</v>
      </c>
      <c r="B74" s="430"/>
      <c r="C74" s="430"/>
      <c r="D74" s="430"/>
      <c r="E74" s="430"/>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1"/>
      <c r="AK74" s="521">
        <f>IF(AND(AK76="Yes",AK78="Yes",AK80="Yes"),40,0)</f>
        <v>0</v>
      </c>
      <c r="AL74" s="522"/>
      <c r="AN74" s="206"/>
    </row>
    <row r="75" spans="1:40" s="204" customFormat="1" ht="15.95" customHeight="1" x14ac:dyDescent="0.2">
      <c r="A75" s="494" t="s">
        <v>295</v>
      </c>
      <c r="B75" s="495"/>
      <c r="C75" s="495"/>
      <c r="D75" s="495"/>
      <c r="E75" s="495"/>
      <c r="F75" s="495"/>
      <c r="G75" s="495"/>
      <c r="H75" s="495"/>
      <c r="I75" s="495"/>
      <c r="J75" s="495"/>
      <c r="K75" s="495"/>
      <c r="L75" s="495"/>
      <c r="M75" s="495"/>
      <c r="N75" s="495"/>
      <c r="O75" s="495"/>
      <c r="P75" s="495"/>
      <c r="Q75" s="495"/>
      <c r="R75" s="495"/>
      <c r="S75" s="495"/>
      <c r="T75" s="495"/>
      <c r="U75" s="495"/>
      <c r="V75" s="495"/>
      <c r="W75" s="495"/>
      <c r="X75" s="495"/>
      <c r="Y75" s="495"/>
      <c r="Z75" s="495"/>
      <c r="AA75" s="495"/>
      <c r="AB75" s="495"/>
      <c r="AC75" s="495"/>
      <c r="AD75" s="495"/>
      <c r="AE75" s="495"/>
      <c r="AF75" s="495"/>
      <c r="AG75" s="495"/>
      <c r="AH75" s="495"/>
      <c r="AI75" s="495"/>
      <c r="AJ75" s="495"/>
      <c r="AK75" s="495"/>
      <c r="AL75" s="496"/>
      <c r="AN75" s="206"/>
    </row>
    <row r="76" spans="1:40" s="204" customFormat="1" ht="15.95" customHeight="1" x14ac:dyDescent="0.2">
      <c r="A76" s="497" t="s">
        <v>173</v>
      </c>
      <c r="B76" s="498"/>
      <c r="C76" s="498"/>
      <c r="D76" s="499"/>
      <c r="E76" s="505" t="s">
        <v>310</v>
      </c>
      <c r="F76" s="506"/>
      <c r="G76" s="506"/>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7"/>
      <c r="AF76" s="508" t="s">
        <v>174</v>
      </c>
      <c r="AG76" s="508"/>
      <c r="AH76" s="508"/>
      <c r="AI76" s="508"/>
      <c r="AJ76" s="509"/>
      <c r="AK76" s="510"/>
      <c r="AL76" s="511"/>
      <c r="AN76" s="206"/>
    </row>
    <row r="77" spans="1:40" s="204" customFormat="1" ht="15.95" customHeight="1" x14ac:dyDescent="0.2">
      <c r="A77" s="494" t="s">
        <v>296</v>
      </c>
      <c r="B77" s="495"/>
      <c r="C77" s="495"/>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c r="AE77" s="495"/>
      <c r="AF77" s="495"/>
      <c r="AG77" s="495"/>
      <c r="AH77" s="495"/>
      <c r="AI77" s="495"/>
      <c r="AJ77" s="495"/>
      <c r="AK77" s="495"/>
      <c r="AL77" s="496"/>
      <c r="AN77" s="206"/>
    </row>
    <row r="78" spans="1:40" s="204" customFormat="1" ht="15.95" customHeight="1" x14ac:dyDescent="0.2">
      <c r="A78" s="497" t="s">
        <v>173</v>
      </c>
      <c r="B78" s="498"/>
      <c r="C78" s="498"/>
      <c r="D78" s="499"/>
      <c r="E78" s="500" t="s">
        <v>311</v>
      </c>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14"/>
      <c r="AF78" s="508" t="s">
        <v>174</v>
      </c>
      <c r="AG78" s="508"/>
      <c r="AH78" s="508"/>
      <c r="AI78" s="508"/>
      <c r="AJ78" s="509"/>
      <c r="AK78" s="510"/>
      <c r="AL78" s="511"/>
    </row>
    <row r="79" spans="1:40" s="204" customFormat="1" ht="15.95" customHeight="1" x14ac:dyDescent="0.2">
      <c r="A79" s="494" t="s">
        <v>297</v>
      </c>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6"/>
      <c r="AN79" s="206"/>
    </row>
    <row r="80" spans="1:40" s="204" customFormat="1" ht="15.95" customHeight="1" x14ac:dyDescent="0.2">
      <c r="A80" s="497" t="s">
        <v>173</v>
      </c>
      <c r="B80" s="498"/>
      <c r="C80" s="498"/>
      <c r="D80" s="499"/>
      <c r="E80" s="500" t="s">
        <v>263</v>
      </c>
      <c r="F80" s="501"/>
      <c r="G80" s="501"/>
      <c r="H80" s="501"/>
      <c r="I80" s="501"/>
      <c r="J80" s="501"/>
      <c r="K80" s="501"/>
      <c r="L80" s="502"/>
      <c r="M80" s="503"/>
      <c r="N80" s="503"/>
      <c r="O80" s="503"/>
      <c r="P80" s="503"/>
      <c r="Q80" s="503"/>
      <c r="R80" s="503"/>
      <c r="S80" s="503"/>
      <c r="T80" s="503"/>
      <c r="U80" s="503"/>
      <c r="V80" s="503"/>
      <c r="W80" s="503"/>
      <c r="X80" s="503"/>
      <c r="Y80" s="503"/>
      <c r="Z80" s="503"/>
      <c r="AA80" s="503"/>
      <c r="AB80" s="503"/>
      <c r="AC80" s="503"/>
      <c r="AD80" s="503"/>
      <c r="AE80" s="504"/>
      <c r="AF80" s="508" t="s">
        <v>174</v>
      </c>
      <c r="AG80" s="508"/>
      <c r="AH80" s="508"/>
      <c r="AI80" s="508"/>
      <c r="AJ80" s="509"/>
      <c r="AK80" s="510"/>
      <c r="AL80" s="511"/>
      <c r="AN80" s="206"/>
    </row>
    <row r="81" spans="1:40" s="204" customFormat="1" ht="26.25" customHeight="1" x14ac:dyDescent="0.2">
      <c r="A81" s="535" t="s">
        <v>705</v>
      </c>
      <c r="B81" s="536"/>
      <c r="C81" s="536"/>
      <c r="D81" s="536"/>
      <c r="E81" s="536"/>
      <c r="F81" s="536"/>
      <c r="G81" s="536"/>
      <c r="H81" s="536"/>
      <c r="I81" s="536"/>
      <c r="J81" s="536"/>
      <c r="K81" s="536"/>
      <c r="L81" s="536"/>
      <c r="M81" s="536"/>
      <c r="N81" s="536"/>
      <c r="O81" s="536"/>
      <c r="P81" s="536"/>
      <c r="Q81" s="536"/>
      <c r="R81" s="536"/>
      <c r="S81" s="536"/>
      <c r="T81" s="536"/>
      <c r="U81" s="536"/>
      <c r="V81" s="536"/>
      <c r="W81" s="536"/>
      <c r="X81" s="536"/>
      <c r="Y81" s="536"/>
      <c r="Z81" s="536"/>
      <c r="AA81" s="536"/>
      <c r="AB81" s="536"/>
      <c r="AC81" s="536"/>
      <c r="AD81" s="536"/>
      <c r="AE81" s="536"/>
      <c r="AF81" s="536"/>
      <c r="AG81" s="536"/>
      <c r="AH81" s="536"/>
      <c r="AI81" s="537"/>
      <c r="AJ81" s="538"/>
      <c r="AK81" s="521">
        <f>IF(AI81&gt;="Yes",30,0)</f>
        <v>0</v>
      </c>
      <c r="AL81" s="522"/>
      <c r="AN81" s="206"/>
    </row>
    <row r="82" spans="1:40" s="204" customFormat="1" ht="15.95" customHeight="1" x14ac:dyDescent="0.2">
      <c r="A82" s="429" t="s">
        <v>215</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540">
        <f>AK83+AK85+AK87</f>
        <v>0</v>
      </c>
      <c r="AL82" s="522"/>
      <c r="AN82" s="206"/>
    </row>
    <row r="83" spans="1:40" s="204" customFormat="1" ht="15.95" customHeight="1" x14ac:dyDescent="0.2">
      <c r="A83" s="494" t="s">
        <v>212</v>
      </c>
      <c r="B83" s="53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10"/>
      <c r="AJ83" s="518"/>
      <c r="AK83" s="519">
        <f>IF(AI83&gt;="Yes",20,0)</f>
        <v>0</v>
      </c>
      <c r="AL83" s="520"/>
      <c r="AN83" s="206"/>
    </row>
    <row r="84" spans="1:40" s="204" customFormat="1" ht="15.95" customHeight="1" x14ac:dyDescent="0.2">
      <c r="A84" s="497" t="s">
        <v>173</v>
      </c>
      <c r="B84" s="498"/>
      <c r="C84" s="498"/>
      <c r="D84" s="499"/>
      <c r="E84" s="500" t="s">
        <v>264</v>
      </c>
      <c r="F84" s="501"/>
      <c r="G84" s="501"/>
      <c r="H84" s="501"/>
      <c r="I84" s="501"/>
      <c r="J84" s="501"/>
      <c r="K84" s="501"/>
      <c r="L84" s="502"/>
      <c r="M84" s="503"/>
      <c r="N84" s="503"/>
      <c r="O84" s="503"/>
      <c r="P84" s="503"/>
      <c r="Q84" s="503"/>
      <c r="R84" s="503"/>
      <c r="S84" s="503"/>
      <c r="T84" s="503"/>
      <c r="U84" s="503"/>
      <c r="V84" s="503"/>
      <c r="W84" s="503"/>
      <c r="X84" s="503"/>
      <c r="Y84" s="503"/>
      <c r="Z84" s="503"/>
      <c r="AA84" s="503"/>
      <c r="AB84" s="503"/>
      <c r="AC84" s="503"/>
      <c r="AD84" s="503"/>
      <c r="AE84" s="504"/>
      <c r="AF84" s="508" t="s">
        <v>174</v>
      </c>
      <c r="AG84" s="508"/>
      <c r="AH84" s="508"/>
      <c r="AI84" s="508"/>
      <c r="AJ84" s="509"/>
      <c r="AK84" s="510"/>
      <c r="AL84" s="511"/>
      <c r="AN84" s="206"/>
    </row>
    <row r="85" spans="1:40" s="204" customFormat="1" ht="15.95" customHeight="1" x14ac:dyDescent="0.2">
      <c r="A85" s="494" t="s">
        <v>213</v>
      </c>
      <c r="B85" s="539"/>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10"/>
      <c r="AJ85" s="518"/>
      <c r="AK85" s="519">
        <f>IF(AI85&gt;="Yes",20,0)</f>
        <v>0</v>
      </c>
      <c r="AL85" s="520"/>
      <c r="AN85" s="206"/>
    </row>
    <row r="86" spans="1:40" s="204" customFormat="1" ht="15.95" customHeight="1" x14ac:dyDescent="0.2">
      <c r="A86" s="497" t="s">
        <v>173</v>
      </c>
      <c r="B86" s="498"/>
      <c r="C86" s="498"/>
      <c r="D86" s="499"/>
      <c r="E86" s="500" t="s">
        <v>265</v>
      </c>
      <c r="F86" s="501"/>
      <c r="G86" s="501"/>
      <c r="H86" s="501"/>
      <c r="I86" s="501"/>
      <c r="J86" s="501"/>
      <c r="K86" s="501"/>
      <c r="L86" s="502"/>
      <c r="M86" s="503"/>
      <c r="N86" s="503"/>
      <c r="O86" s="503"/>
      <c r="P86" s="503"/>
      <c r="Q86" s="503"/>
      <c r="R86" s="503"/>
      <c r="S86" s="503"/>
      <c r="T86" s="503"/>
      <c r="U86" s="503"/>
      <c r="V86" s="503"/>
      <c r="W86" s="503"/>
      <c r="X86" s="503"/>
      <c r="Y86" s="503"/>
      <c r="Z86" s="503"/>
      <c r="AA86" s="503"/>
      <c r="AB86" s="503"/>
      <c r="AC86" s="503"/>
      <c r="AD86" s="503"/>
      <c r="AE86" s="504"/>
      <c r="AF86" s="508" t="s">
        <v>174</v>
      </c>
      <c r="AG86" s="508"/>
      <c r="AH86" s="508"/>
      <c r="AI86" s="508"/>
      <c r="AJ86" s="509"/>
      <c r="AK86" s="510"/>
      <c r="AL86" s="511"/>
      <c r="AN86" s="206"/>
    </row>
    <row r="87" spans="1:40" s="204" customFormat="1" ht="15.95" customHeight="1" x14ac:dyDescent="0.2">
      <c r="A87" s="494" t="s">
        <v>214</v>
      </c>
      <c r="B87" s="53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10"/>
      <c r="AJ87" s="518"/>
      <c r="AK87" s="519">
        <f>IF(AI87&gt;="Yes",30,0)</f>
        <v>0</v>
      </c>
      <c r="AL87" s="520"/>
    </row>
    <row r="88" spans="1:40" s="204" customFormat="1" ht="15.95" customHeight="1" thickBot="1" x14ac:dyDescent="0.25">
      <c r="A88" s="497" t="s">
        <v>173</v>
      </c>
      <c r="B88" s="498"/>
      <c r="C88" s="498"/>
      <c r="D88" s="499"/>
      <c r="E88" s="500" t="s">
        <v>266</v>
      </c>
      <c r="F88" s="501"/>
      <c r="G88" s="501"/>
      <c r="H88" s="501"/>
      <c r="I88" s="501"/>
      <c r="J88" s="501"/>
      <c r="K88" s="501"/>
      <c r="L88" s="502"/>
      <c r="M88" s="503"/>
      <c r="N88" s="503"/>
      <c r="O88" s="503"/>
      <c r="P88" s="503"/>
      <c r="Q88" s="503"/>
      <c r="R88" s="503"/>
      <c r="S88" s="503"/>
      <c r="T88" s="503"/>
      <c r="U88" s="503"/>
      <c r="V88" s="503"/>
      <c r="W88" s="503"/>
      <c r="X88" s="503"/>
      <c r="Y88" s="503"/>
      <c r="Z88" s="503"/>
      <c r="AA88" s="503"/>
      <c r="AB88" s="503"/>
      <c r="AC88" s="503"/>
      <c r="AD88" s="503"/>
      <c r="AE88" s="504"/>
      <c r="AF88" s="508" t="s">
        <v>174</v>
      </c>
      <c r="AG88" s="508"/>
      <c r="AH88" s="508"/>
      <c r="AI88" s="508"/>
      <c r="AJ88" s="509"/>
      <c r="AK88" s="525"/>
      <c r="AL88" s="526"/>
      <c r="AN88" s="203"/>
    </row>
    <row r="89" spans="1:40" s="205" customFormat="1" ht="15.95" customHeight="1" thickBot="1" x14ac:dyDescent="0.25">
      <c r="A89" s="512" t="s">
        <v>426</v>
      </c>
      <c r="B89" s="513"/>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492">
        <f>AK73+AK74+AK81+AK82</f>
        <v>60</v>
      </c>
      <c r="AL89" s="493"/>
      <c r="AN89" s="202"/>
    </row>
    <row r="90" spans="1:40" s="203" customFormat="1" ht="18.75" customHeight="1" thickBot="1" x14ac:dyDescent="0.25">
      <c r="A90" s="560" t="s">
        <v>424</v>
      </c>
      <c r="B90" s="561"/>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2"/>
      <c r="AD90" s="563" t="s">
        <v>425</v>
      </c>
      <c r="AE90" s="563"/>
      <c r="AF90" s="563"/>
      <c r="AG90" s="563"/>
      <c r="AH90" s="563"/>
      <c r="AI90" s="563"/>
      <c r="AJ90" s="564"/>
      <c r="AK90" s="492">
        <f>'CDBG State Objectives'!$AK$3</f>
        <v>0</v>
      </c>
      <c r="AL90" s="493"/>
      <c r="AN90" s="202"/>
    </row>
  </sheetData>
  <sheetProtection password="CA79" sheet="1" selectLockedCells="1"/>
  <mergeCells count="260">
    <mergeCell ref="A11:AJ11"/>
    <mergeCell ref="AK11:AL11"/>
    <mergeCell ref="A12:AL12"/>
    <mergeCell ref="A66:D66"/>
    <mergeCell ref="A63:AL63"/>
    <mergeCell ref="A40:D40"/>
    <mergeCell ref="E40:K40"/>
    <mergeCell ref="L40:AE40"/>
    <mergeCell ref="AF40:AJ40"/>
    <mergeCell ref="A32:T32"/>
    <mergeCell ref="U32:AJ32"/>
    <mergeCell ref="A62:T62"/>
    <mergeCell ref="U62:AJ62"/>
    <mergeCell ref="A34:AL34"/>
    <mergeCell ref="A35:P35"/>
    <mergeCell ref="Q35:AJ35"/>
    <mergeCell ref="AK35:AL35"/>
    <mergeCell ref="A33:AL33"/>
    <mergeCell ref="A90:AC90"/>
    <mergeCell ref="AD90:AJ90"/>
    <mergeCell ref="A60:AC60"/>
    <mergeCell ref="AD60:AJ60"/>
    <mergeCell ref="A30:AC30"/>
    <mergeCell ref="AD30:AJ30"/>
    <mergeCell ref="L6:AE6"/>
    <mergeCell ref="AF6:AJ6"/>
    <mergeCell ref="A1:AI1"/>
    <mergeCell ref="AJ1:AL1"/>
    <mergeCell ref="A21:AH21"/>
    <mergeCell ref="AI21:AJ21"/>
    <mergeCell ref="AK21:AL21"/>
    <mergeCell ref="A9:AH9"/>
    <mergeCell ref="AI9:AJ9"/>
    <mergeCell ref="AK9:AL9"/>
    <mergeCell ref="A5:P5"/>
    <mergeCell ref="Q5:AJ5"/>
    <mergeCell ref="AK5:AL5"/>
    <mergeCell ref="A7:AH7"/>
    <mergeCell ref="AI7:AJ7"/>
    <mergeCell ref="AK7:AL7"/>
    <mergeCell ref="A8:D8"/>
    <mergeCell ref="E8:K8"/>
    <mergeCell ref="A2:T2"/>
    <mergeCell ref="U2:AJ2"/>
    <mergeCell ref="A4:AL4"/>
    <mergeCell ref="AK2:AL2"/>
    <mergeCell ref="AK8:AL8"/>
    <mergeCell ref="A6:D6"/>
    <mergeCell ref="E6:K6"/>
    <mergeCell ref="A10:D10"/>
    <mergeCell ref="E10:K10"/>
    <mergeCell ref="L10:AE10"/>
    <mergeCell ref="AK6:AL6"/>
    <mergeCell ref="AF10:AJ10"/>
    <mergeCell ref="AK10:AL10"/>
    <mergeCell ref="A3:AL3"/>
    <mergeCell ref="L8:AE8"/>
    <mergeCell ref="AF8:AJ8"/>
    <mergeCell ref="A69:AH69"/>
    <mergeCell ref="AI69:AJ69"/>
    <mergeCell ref="AK69:AL69"/>
    <mergeCell ref="A36:D36"/>
    <mergeCell ref="E36:K36"/>
    <mergeCell ref="L36:AE36"/>
    <mergeCell ref="AF36:AJ36"/>
    <mergeCell ref="AK36:AL36"/>
    <mergeCell ref="A58:D58"/>
    <mergeCell ref="E58:K58"/>
    <mergeCell ref="L58:AE58"/>
    <mergeCell ref="AF58:AJ58"/>
    <mergeCell ref="AK58:AL58"/>
    <mergeCell ref="A59:AJ59"/>
    <mergeCell ref="AK59:AL59"/>
    <mergeCell ref="AK41:AL41"/>
    <mergeCell ref="A42:AL42"/>
    <mergeCell ref="AK60:AL60"/>
    <mergeCell ref="A50:D50"/>
    <mergeCell ref="E50:K50"/>
    <mergeCell ref="L50:AE50"/>
    <mergeCell ref="L68:AE68"/>
    <mergeCell ref="AF68:AJ68"/>
    <mergeCell ref="AK68:AL68"/>
    <mergeCell ref="AK82:AL82"/>
    <mergeCell ref="A77:AL77"/>
    <mergeCell ref="A78:D78"/>
    <mergeCell ref="A23:AH23"/>
    <mergeCell ref="AI23:AJ23"/>
    <mergeCell ref="AK23:AL23"/>
    <mergeCell ref="A76:D76"/>
    <mergeCell ref="E76:AE76"/>
    <mergeCell ref="AF76:AJ76"/>
    <mergeCell ref="AK76:AL76"/>
    <mergeCell ref="A73:AJ73"/>
    <mergeCell ref="AK73:AL73"/>
    <mergeCell ref="A72:AL72"/>
    <mergeCell ref="Q65:AJ65"/>
    <mergeCell ref="AK51:AL51"/>
    <mergeCell ref="A52:AJ52"/>
    <mergeCell ref="AK52:AL52"/>
    <mergeCell ref="AF26:AJ26"/>
    <mergeCell ref="AK26:AL26"/>
    <mergeCell ref="A27:AH27"/>
    <mergeCell ref="AI27:AJ27"/>
    <mergeCell ref="A81:AH81"/>
    <mergeCell ref="AI81:AJ81"/>
    <mergeCell ref="AK81:AL81"/>
    <mergeCell ref="E20:K20"/>
    <mergeCell ref="L20:AE20"/>
    <mergeCell ref="AF20:AJ20"/>
    <mergeCell ref="AK20:AL20"/>
    <mergeCell ref="A13:AJ13"/>
    <mergeCell ref="AK13:AL13"/>
    <mergeCell ref="A24:D24"/>
    <mergeCell ref="E24:K24"/>
    <mergeCell ref="L24:AE24"/>
    <mergeCell ref="AF24:AJ24"/>
    <mergeCell ref="AK24:AL24"/>
    <mergeCell ref="A22:AJ22"/>
    <mergeCell ref="AK22:AL22"/>
    <mergeCell ref="E84:K84"/>
    <mergeCell ref="L84:AE84"/>
    <mergeCell ref="AF84:AJ84"/>
    <mergeCell ref="AK32:AL32"/>
    <mergeCell ref="AK65:AL65"/>
    <mergeCell ref="A39:AH39"/>
    <mergeCell ref="AI39:AJ39"/>
    <mergeCell ref="AK39:AL39"/>
    <mergeCell ref="E48:AE48"/>
    <mergeCell ref="AF48:AJ48"/>
    <mergeCell ref="A53:AH53"/>
    <mergeCell ref="AI53:AJ53"/>
    <mergeCell ref="AK53:AL53"/>
    <mergeCell ref="A54:D54"/>
    <mergeCell ref="E54:K54"/>
    <mergeCell ref="L54:AE54"/>
    <mergeCell ref="AF54:AJ54"/>
    <mergeCell ref="AK54:AL54"/>
    <mergeCell ref="A51:AH51"/>
    <mergeCell ref="AI51:AJ51"/>
    <mergeCell ref="AK62:AL62"/>
    <mergeCell ref="A64:AL64"/>
    <mergeCell ref="A65:P65"/>
    <mergeCell ref="A82:AJ82"/>
    <mergeCell ref="L28:AE28"/>
    <mergeCell ref="AF28:AJ28"/>
    <mergeCell ref="AK28:AL28"/>
    <mergeCell ref="A57:AH57"/>
    <mergeCell ref="AI57:AJ57"/>
    <mergeCell ref="AK57:AL57"/>
    <mergeCell ref="A55:AH55"/>
    <mergeCell ref="AI55:AJ55"/>
    <mergeCell ref="AK55:AL55"/>
    <mergeCell ref="AK44:AL44"/>
    <mergeCell ref="A45:AL45"/>
    <mergeCell ref="A46:D46"/>
    <mergeCell ref="E46:AE46"/>
    <mergeCell ref="A48:D48"/>
    <mergeCell ref="A56:D56"/>
    <mergeCell ref="E56:K56"/>
    <mergeCell ref="L56:AE56"/>
    <mergeCell ref="AF56:AJ56"/>
    <mergeCell ref="AK56:AL56"/>
    <mergeCell ref="AK40:AL40"/>
    <mergeCell ref="A41:AJ41"/>
    <mergeCell ref="L86:AE86"/>
    <mergeCell ref="A67:AH67"/>
    <mergeCell ref="AI67:AJ67"/>
    <mergeCell ref="AK67:AL67"/>
    <mergeCell ref="A68:D68"/>
    <mergeCell ref="E68:K68"/>
    <mergeCell ref="E66:K66"/>
    <mergeCell ref="L66:AE66"/>
    <mergeCell ref="AF66:AJ66"/>
    <mergeCell ref="AK66:AL66"/>
    <mergeCell ref="A85:AH85"/>
    <mergeCell ref="AI85:AJ85"/>
    <mergeCell ref="AK85:AL85"/>
    <mergeCell ref="A70:D70"/>
    <mergeCell ref="E70:K70"/>
    <mergeCell ref="L70:AE70"/>
    <mergeCell ref="AF70:AJ70"/>
    <mergeCell ref="AK70:AL70"/>
    <mergeCell ref="A71:AJ71"/>
    <mergeCell ref="AK71:AL71"/>
    <mergeCell ref="A74:AJ74"/>
    <mergeCell ref="AK74:AL74"/>
    <mergeCell ref="A75:AL75"/>
    <mergeCell ref="A84:D84"/>
    <mergeCell ref="AK89:AL89"/>
    <mergeCell ref="A14:AJ14"/>
    <mergeCell ref="AK14:AL14"/>
    <mergeCell ref="A15:AL15"/>
    <mergeCell ref="A16:D16"/>
    <mergeCell ref="E16:AE16"/>
    <mergeCell ref="AF16:AJ16"/>
    <mergeCell ref="AK16:AL16"/>
    <mergeCell ref="A17:AL17"/>
    <mergeCell ref="A18:D18"/>
    <mergeCell ref="E18:AE18"/>
    <mergeCell ref="AF18:AJ18"/>
    <mergeCell ref="AK18:AL18"/>
    <mergeCell ref="A19:AL19"/>
    <mergeCell ref="A20:D20"/>
    <mergeCell ref="A87:AH87"/>
    <mergeCell ref="AI87:AJ87"/>
    <mergeCell ref="L38:AE38"/>
    <mergeCell ref="AF38:AJ38"/>
    <mergeCell ref="AK38:AL38"/>
    <mergeCell ref="AF46:AJ46"/>
    <mergeCell ref="AK46:AL46"/>
    <mergeCell ref="A47:AL47"/>
    <mergeCell ref="E86:K86"/>
    <mergeCell ref="AK90:AL90"/>
    <mergeCell ref="E78:AE78"/>
    <mergeCell ref="AF78:AJ78"/>
    <mergeCell ref="AK78:AL78"/>
    <mergeCell ref="A79:AL79"/>
    <mergeCell ref="A80:D80"/>
    <mergeCell ref="E80:K80"/>
    <mergeCell ref="L80:AE80"/>
    <mergeCell ref="AF80:AJ80"/>
    <mergeCell ref="AK80:AL80"/>
    <mergeCell ref="AF88:AJ88"/>
    <mergeCell ref="AK88:AL88"/>
    <mergeCell ref="AF86:AJ86"/>
    <mergeCell ref="AK86:AL86"/>
    <mergeCell ref="A83:AH83"/>
    <mergeCell ref="AI83:AJ83"/>
    <mergeCell ref="AK83:AL83"/>
    <mergeCell ref="AK84:AL84"/>
    <mergeCell ref="A86:D86"/>
    <mergeCell ref="AK87:AL87"/>
    <mergeCell ref="A88:D88"/>
    <mergeCell ref="E88:K88"/>
    <mergeCell ref="L88:AE88"/>
    <mergeCell ref="A89:AJ89"/>
    <mergeCell ref="AF50:AJ50"/>
    <mergeCell ref="A44:AJ44"/>
    <mergeCell ref="A25:AH25"/>
    <mergeCell ref="AI25:AJ25"/>
    <mergeCell ref="AK25:AL25"/>
    <mergeCell ref="A26:D26"/>
    <mergeCell ref="E26:K26"/>
    <mergeCell ref="L26:AE26"/>
    <mergeCell ref="AK30:AL30"/>
    <mergeCell ref="AK48:AL48"/>
    <mergeCell ref="A49:AL49"/>
    <mergeCell ref="A29:AJ29"/>
    <mergeCell ref="AK29:AL29"/>
    <mergeCell ref="A43:AJ43"/>
    <mergeCell ref="AK43:AL43"/>
    <mergeCell ref="A37:AH37"/>
    <mergeCell ref="AK50:AL50"/>
    <mergeCell ref="AI37:AJ37"/>
    <mergeCell ref="AK37:AL37"/>
    <mergeCell ref="A38:D38"/>
    <mergeCell ref="E38:K38"/>
    <mergeCell ref="AK27:AL27"/>
    <mergeCell ref="A28:D28"/>
    <mergeCell ref="E28:K28"/>
  </mergeCells>
  <dataValidations count="3">
    <dataValidation type="list" allowBlank="1" showInputMessage="1" showErrorMessage="1" sqref="AK8 AK10 AK38 AK40 AK68 AK70 AK6 AK36 AK66 AK26 AK24 AK28 AK56 AK54 AK58 AK86 AK84 AK88 AK18 AK20 AK16 AK48 AK50 AK46 AK78 AK80 AK76">
      <formula1>"Yes,No,N/A"</formula1>
    </dataValidation>
    <dataValidation type="list" allowBlank="1" showInputMessage="1" showErrorMessage="1" sqref="AI7:AJ7 AI9:AJ9 AI37:AJ37 AI39:AJ39 AI67:AJ67 AI69:AJ69 AI23:AJ23 AI25:AJ25 AI27:AJ27 AI21:AJ21 AI53:AJ53 AI55:AJ55 AI57:AJ57 AI51:AJ51 AI83:AJ83 AI85:AJ85 AI87:AJ87 AI81:AJ81">
      <formula1>"Yes,No"</formula1>
    </dataValidation>
    <dataValidation type="list" allowBlank="1" showInputMessage="1" showErrorMessage="1" sqref="Q5:AJ5 Q65:AJ65 Q35:AJ35">
      <formula1>$AN$5:$AN$9</formula1>
    </dataValidation>
  </dataValidations>
  <printOptions horizontalCentered="1"/>
  <pageMargins left="0.5" right="0" top="0.5" bottom="0.3" header="0" footer="0"/>
  <pageSetup scale="64" fitToHeight="3" orientation="portrait" r:id="rId1"/>
  <headerFooter scaleWithDoc="0" alignWithMargins="0">
    <oddFooter>&amp;L&amp;9HCD CDBG&amp;C&amp;9Page &amp;P of &amp;N&amp;R&amp;"Arial,Italic"&amp;9&amp;A</oddFooter>
  </headerFooter>
  <rowBreaks count="2" manualBreakCount="2">
    <brk id="31" max="37" man="1"/>
    <brk id="61" max="37"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sheetPr>
  <dimension ref="A1:AN55"/>
  <sheetViews>
    <sheetView showGridLines="0" zoomScaleNormal="100" workbookViewId="0">
      <selection activeCell="A5" sqref="A5:AL5"/>
    </sheetView>
  </sheetViews>
  <sheetFormatPr defaultColWidth="10" defaultRowHeight="14.25" x14ac:dyDescent="0.2"/>
  <cols>
    <col min="1" max="38" width="4.140625" style="202" customWidth="1"/>
    <col min="39" max="39" width="10" style="202"/>
    <col min="40" max="40" width="10" style="202" hidden="1" customWidth="1"/>
    <col min="41" max="16384" width="10" style="202"/>
  </cols>
  <sheetData>
    <row r="1" spans="1:40" s="201" customFormat="1" ht="18.75" thickBot="1" x14ac:dyDescent="0.3">
      <c r="A1" s="363" t="s">
        <v>366</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5" t="str">
        <f>'CDBG State Objectives'!AJ1</f>
        <v>Rev. 11/1/18</v>
      </c>
      <c r="AK1" s="366"/>
      <c r="AL1" s="367"/>
      <c r="AN1" s="222" t="s">
        <v>453</v>
      </c>
    </row>
    <row r="2" spans="1:40" ht="23.45" customHeight="1" thickBot="1" x14ac:dyDescent="0.25">
      <c r="A2" s="552" t="s">
        <v>320</v>
      </c>
      <c r="B2" s="553"/>
      <c r="C2" s="553"/>
      <c r="D2" s="553"/>
      <c r="E2" s="553"/>
      <c r="F2" s="553"/>
      <c r="G2" s="553"/>
      <c r="H2" s="553"/>
      <c r="I2" s="553"/>
      <c r="J2" s="553"/>
      <c r="K2" s="553"/>
      <c r="L2" s="553"/>
      <c r="M2" s="553"/>
      <c r="N2" s="553"/>
      <c r="O2" s="553"/>
      <c r="P2" s="553"/>
      <c r="Q2" s="553"/>
      <c r="R2" s="553"/>
      <c r="S2" s="553"/>
      <c r="T2" s="553"/>
      <c r="U2" s="554" t="s">
        <v>697</v>
      </c>
      <c r="V2" s="555"/>
      <c r="W2" s="555"/>
      <c r="X2" s="555"/>
      <c r="Y2" s="555"/>
      <c r="Z2" s="555"/>
      <c r="AA2" s="555"/>
      <c r="AB2" s="555"/>
      <c r="AC2" s="555"/>
      <c r="AD2" s="555"/>
      <c r="AE2" s="555"/>
      <c r="AF2" s="555"/>
      <c r="AG2" s="555"/>
      <c r="AH2" s="555"/>
      <c r="AI2" s="555"/>
      <c r="AJ2" s="556"/>
      <c r="AK2" s="463">
        <f>AK12+AK36+AK54+AK55</f>
        <v>60</v>
      </c>
      <c r="AL2" s="464"/>
      <c r="AN2" s="206" t="s">
        <v>454</v>
      </c>
    </row>
    <row r="3" spans="1:40" s="203" customFormat="1" ht="60.75" customHeight="1" x14ac:dyDescent="0.2">
      <c r="A3" s="614" t="s">
        <v>685</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1"/>
      <c r="AN3" s="206" t="s">
        <v>461</v>
      </c>
    </row>
    <row r="4" spans="1:40" s="204" customFormat="1" ht="15.95" customHeight="1" x14ac:dyDescent="0.2">
      <c r="A4" s="429" t="s">
        <v>466</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540">
        <f>IF(ISNUMBER(SEARCH("125",A5)),125,IF(ISNUMBER(SEARCH("100",A5)),100,IF(ISNUMBER(SEARCH("75",A5)),75,IF(ISNUMBER(SEARCH("50",A5)),50,IF(ISNUMBER(SEARCH("25",A5)),25,0)))))</f>
        <v>0</v>
      </c>
      <c r="AL4" s="522"/>
      <c r="AN4" s="206" t="s">
        <v>462</v>
      </c>
    </row>
    <row r="5" spans="1:40" s="204" customFormat="1" ht="26.25" customHeight="1" x14ac:dyDescent="0.2">
      <c r="A5" s="570"/>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2"/>
      <c r="AN5" s="206" t="s">
        <v>463</v>
      </c>
    </row>
    <row r="6" spans="1:40" s="204" customFormat="1" ht="15.95" customHeight="1" x14ac:dyDescent="0.2">
      <c r="A6" s="497" t="s">
        <v>173</v>
      </c>
      <c r="B6" s="498"/>
      <c r="C6" s="498"/>
      <c r="D6" s="499"/>
      <c r="E6" s="505" t="s">
        <v>451</v>
      </c>
      <c r="F6" s="506"/>
      <c r="G6" s="506"/>
      <c r="H6" s="506"/>
      <c r="I6" s="506"/>
      <c r="J6" s="506"/>
      <c r="K6" s="506"/>
      <c r="L6" s="502" t="s">
        <v>452</v>
      </c>
      <c r="M6" s="503"/>
      <c r="N6" s="503"/>
      <c r="O6" s="503"/>
      <c r="P6" s="503"/>
      <c r="Q6" s="503"/>
      <c r="R6" s="503"/>
      <c r="S6" s="503"/>
      <c r="T6" s="503"/>
      <c r="U6" s="503"/>
      <c r="V6" s="503"/>
      <c r="W6" s="503"/>
      <c r="X6" s="503"/>
      <c r="Y6" s="503"/>
      <c r="Z6" s="503"/>
      <c r="AA6" s="503"/>
      <c r="AB6" s="503"/>
      <c r="AC6" s="503"/>
      <c r="AD6" s="503"/>
      <c r="AE6" s="504"/>
      <c r="AF6" s="508" t="s">
        <v>174</v>
      </c>
      <c r="AG6" s="508"/>
      <c r="AH6" s="508"/>
      <c r="AI6" s="508"/>
      <c r="AJ6" s="509"/>
      <c r="AK6" s="510"/>
      <c r="AL6" s="511"/>
      <c r="AN6" s="206" t="s">
        <v>465</v>
      </c>
    </row>
    <row r="7" spans="1:40" s="204" customFormat="1" ht="15.95" customHeight="1" x14ac:dyDescent="0.2">
      <c r="A7" s="429" t="s">
        <v>467</v>
      </c>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540">
        <f>IF(ISNUMBER(SEARCH("125",A8)),125,IF(ISNUMBER(SEARCH("100",A8)),100,IF(ISNUMBER(SEARCH("75",A8)),75,IF(ISNUMBER(SEARCH("50",A8)),50,0))))</f>
        <v>0</v>
      </c>
      <c r="AL7" s="522"/>
      <c r="AN7" s="206" t="s">
        <v>472</v>
      </c>
    </row>
    <row r="8" spans="1:40" s="204" customFormat="1" ht="15" customHeight="1" x14ac:dyDescent="0.2">
      <c r="A8" s="570"/>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2"/>
      <c r="AN8" s="206" t="s">
        <v>473</v>
      </c>
    </row>
    <row r="9" spans="1:40" s="204" customFormat="1" ht="15.95" customHeight="1" x14ac:dyDescent="0.2">
      <c r="A9" s="497" t="s">
        <v>173</v>
      </c>
      <c r="B9" s="498"/>
      <c r="C9" s="498"/>
      <c r="D9" s="499"/>
      <c r="E9" s="505" t="s">
        <v>464</v>
      </c>
      <c r="F9" s="506"/>
      <c r="G9" s="506"/>
      <c r="H9" s="506"/>
      <c r="I9" s="506"/>
      <c r="J9" s="506"/>
      <c r="K9" s="506"/>
      <c r="L9" s="502" t="s">
        <v>452</v>
      </c>
      <c r="M9" s="503"/>
      <c r="N9" s="503"/>
      <c r="O9" s="503"/>
      <c r="P9" s="503"/>
      <c r="Q9" s="503"/>
      <c r="R9" s="503"/>
      <c r="S9" s="503"/>
      <c r="T9" s="503"/>
      <c r="U9" s="503"/>
      <c r="V9" s="503"/>
      <c r="W9" s="503"/>
      <c r="X9" s="503"/>
      <c r="Y9" s="503"/>
      <c r="Z9" s="503"/>
      <c r="AA9" s="503"/>
      <c r="AB9" s="503"/>
      <c r="AC9" s="503"/>
      <c r="AD9" s="503"/>
      <c r="AE9" s="504"/>
      <c r="AF9" s="508" t="s">
        <v>174</v>
      </c>
      <c r="AG9" s="508"/>
      <c r="AH9" s="508"/>
      <c r="AI9" s="508"/>
      <c r="AJ9" s="509"/>
      <c r="AK9" s="510"/>
      <c r="AL9" s="511"/>
      <c r="AN9" s="206" t="s">
        <v>477</v>
      </c>
    </row>
    <row r="10" spans="1:40" s="204" customFormat="1" ht="15.95" customHeight="1" x14ac:dyDescent="0.2">
      <c r="A10" s="429" t="s">
        <v>468</v>
      </c>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540">
        <f>IF(ISNUMBER(SEARCH("50",A11)),50,IF(ISNUMBER(SEARCH("25",A11)),25,0))</f>
        <v>0</v>
      </c>
      <c r="AL10" s="522"/>
      <c r="AN10" s="206" t="s">
        <v>471</v>
      </c>
    </row>
    <row r="11" spans="1:40" s="204" customFormat="1" ht="15.95" customHeight="1" thickBot="1" x14ac:dyDescent="0.25">
      <c r="A11" s="570"/>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2"/>
      <c r="AN11" s="206" t="s">
        <v>470</v>
      </c>
    </row>
    <row r="12" spans="1:40" s="205" customFormat="1" ht="15.95" customHeight="1" thickBot="1" x14ac:dyDescent="0.25">
      <c r="A12" s="512" t="s">
        <v>178</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492">
        <f>AK4+AK7+AK10</f>
        <v>0</v>
      </c>
      <c r="AL12" s="493"/>
      <c r="AN12" s="206" t="s">
        <v>469</v>
      </c>
    </row>
    <row r="13" spans="1:40" s="203" customFormat="1" ht="18.75" customHeight="1" x14ac:dyDescent="0.2">
      <c r="A13" s="609" t="s">
        <v>367</v>
      </c>
      <c r="B13" s="610"/>
      <c r="C13" s="610"/>
      <c r="D13" s="610"/>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1"/>
    </row>
    <row r="14" spans="1:40" s="203" customFormat="1" ht="15.95" customHeight="1" x14ac:dyDescent="0.2">
      <c r="A14" s="546" t="s">
        <v>175</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8"/>
    </row>
    <row r="15" spans="1:40" s="204" customFormat="1" ht="15.95" customHeight="1" x14ac:dyDescent="0.2">
      <c r="A15" s="589" t="s">
        <v>329</v>
      </c>
      <c r="B15" s="590"/>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1"/>
      <c r="AL15" s="592"/>
    </row>
    <row r="16" spans="1:40" s="203" customFormat="1" ht="15.95" customHeight="1" x14ac:dyDescent="0.2">
      <c r="A16" s="578" t="s">
        <v>581</v>
      </c>
      <c r="B16" s="579"/>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f>(MIN(100,AK17+AK19+AK21))</f>
        <v>0</v>
      </c>
      <c r="AL16" s="581"/>
    </row>
    <row r="17" spans="1:40" s="204" customFormat="1" ht="26.45" customHeight="1" x14ac:dyDescent="0.2">
      <c r="A17" s="593" t="s">
        <v>579</v>
      </c>
      <c r="B17" s="594"/>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5"/>
      <c r="AK17" s="612">
        <f>MIN(100,COUNTA(H18,P18,X18,AF18)*50)</f>
        <v>0</v>
      </c>
      <c r="AL17" s="613"/>
    </row>
    <row r="18" spans="1:40" s="204" customFormat="1" ht="15.95" customHeight="1" x14ac:dyDescent="0.2">
      <c r="A18" s="582" t="s">
        <v>189</v>
      </c>
      <c r="B18" s="583"/>
      <c r="C18" s="583"/>
      <c r="D18" s="583"/>
      <c r="E18" s="583"/>
      <c r="F18" s="584"/>
      <c r="G18" s="228" t="s">
        <v>325</v>
      </c>
      <c r="H18" s="585"/>
      <c r="I18" s="586"/>
      <c r="J18" s="586"/>
      <c r="K18" s="586"/>
      <c r="L18" s="586"/>
      <c r="M18" s="586"/>
      <c r="N18" s="587"/>
      <c r="O18" s="228" t="s">
        <v>326</v>
      </c>
      <c r="P18" s="585"/>
      <c r="Q18" s="586"/>
      <c r="R18" s="586"/>
      <c r="S18" s="586"/>
      <c r="T18" s="586"/>
      <c r="U18" s="586"/>
      <c r="V18" s="587"/>
      <c r="W18" s="228" t="s">
        <v>327</v>
      </c>
      <c r="X18" s="585"/>
      <c r="Y18" s="586"/>
      <c r="Z18" s="586"/>
      <c r="AA18" s="586"/>
      <c r="AB18" s="586"/>
      <c r="AC18" s="586"/>
      <c r="AD18" s="587"/>
      <c r="AE18" s="228" t="s">
        <v>328</v>
      </c>
      <c r="AF18" s="585"/>
      <c r="AG18" s="586"/>
      <c r="AH18" s="586"/>
      <c r="AI18" s="586"/>
      <c r="AJ18" s="586"/>
      <c r="AK18" s="586"/>
      <c r="AL18" s="588"/>
    </row>
    <row r="19" spans="1:40" s="204" customFormat="1" ht="26.45" customHeight="1" x14ac:dyDescent="0.2">
      <c r="A19" s="573" t="s">
        <v>582</v>
      </c>
      <c r="B19" s="574"/>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5"/>
      <c r="AK19" s="576">
        <f>MIN(100,COUNTA(H20,P20,X20,AF20)*25)</f>
        <v>0</v>
      </c>
      <c r="AL19" s="577"/>
    </row>
    <row r="20" spans="1:40" s="204" customFormat="1" ht="15.95" customHeight="1" x14ac:dyDescent="0.2">
      <c r="A20" s="582" t="s">
        <v>189</v>
      </c>
      <c r="B20" s="583"/>
      <c r="C20" s="583"/>
      <c r="D20" s="583"/>
      <c r="E20" s="583"/>
      <c r="F20" s="584"/>
      <c r="G20" s="229" t="s">
        <v>325</v>
      </c>
      <c r="H20" s="585"/>
      <c r="I20" s="586"/>
      <c r="J20" s="586"/>
      <c r="K20" s="586"/>
      <c r="L20" s="586"/>
      <c r="M20" s="586"/>
      <c r="N20" s="587"/>
      <c r="O20" s="229" t="s">
        <v>326</v>
      </c>
      <c r="P20" s="585"/>
      <c r="Q20" s="586"/>
      <c r="R20" s="586"/>
      <c r="S20" s="586"/>
      <c r="T20" s="586"/>
      <c r="U20" s="586"/>
      <c r="V20" s="587"/>
      <c r="W20" s="229" t="s">
        <v>327</v>
      </c>
      <c r="X20" s="585"/>
      <c r="Y20" s="586"/>
      <c r="Z20" s="586"/>
      <c r="AA20" s="586"/>
      <c r="AB20" s="586"/>
      <c r="AC20" s="586"/>
      <c r="AD20" s="587"/>
      <c r="AE20" s="229" t="s">
        <v>328</v>
      </c>
      <c r="AF20" s="585"/>
      <c r="AG20" s="586"/>
      <c r="AH20" s="586"/>
      <c r="AI20" s="586"/>
      <c r="AJ20" s="586"/>
      <c r="AK20" s="586"/>
      <c r="AL20" s="588"/>
    </row>
    <row r="21" spans="1:40" s="204" customFormat="1" ht="26.45" customHeight="1" x14ac:dyDescent="0.2">
      <c r="A21" s="573" t="s">
        <v>580</v>
      </c>
      <c r="B21" s="574"/>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5"/>
      <c r="AK21" s="576">
        <f>MIN(100,COUNTA(H22,P22,X22,AF22)*25)</f>
        <v>0</v>
      </c>
      <c r="AL21" s="577"/>
    </row>
    <row r="22" spans="1:40" s="204" customFormat="1" ht="15.95" customHeight="1" x14ac:dyDescent="0.2">
      <c r="A22" s="582" t="s">
        <v>189</v>
      </c>
      <c r="B22" s="583"/>
      <c r="C22" s="583"/>
      <c r="D22" s="583"/>
      <c r="E22" s="583"/>
      <c r="F22" s="584"/>
      <c r="G22" s="229" t="s">
        <v>325</v>
      </c>
      <c r="H22" s="585"/>
      <c r="I22" s="586"/>
      <c r="J22" s="586"/>
      <c r="K22" s="586"/>
      <c r="L22" s="586"/>
      <c r="M22" s="586"/>
      <c r="N22" s="587"/>
      <c r="O22" s="229" t="s">
        <v>326</v>
      </c>
      <c r="P22" s="585"/>
      <c r="Q22" s="586"/>
      <c r="R22" s="586"/>
      <c r="S22" s="586"/>
      <c r="T22" s="586"/>
      <c r="U22" s="586"/>
      <c r="V22" s="587"/>
      <c r="W22" s="229" t="s">
        <v>327</v>
      </c>
      <c r="X22" s="585"/>
      <c r="Y22" s="586"/>
      <c r="Z22" s="586"/>
      <c r="AA22" s="586"/>
      <c r="AB22" s="586"/>
      <c r="AC22" s="586"/>
      <c r="AD22" s="587"/>
      <c r="AE22" s="229" t="s">
        <v>328</v>
      </c>
      <c r="AF22" s="585"/>
      <c r="AG22" s="586"/>
      <c r="AH22" s="586"/>
      <c r="AI22" s="586"/>
      <c r="AJ22" s="586"/>
      <c r="AK22" s="586"/>
      <c r="AL22" s="588"/>
    </row>
    <row r="23" spans="1:40" s="204" customFormat="1" ht="41.25" customHeight="1" x14ac:dyDescent="0.2">
      <c r="A23" s="597" t="s">
        <v>173</v>
      </c>
      <c r="B23" s="598"/>
      <c r="C23" s="598"/>
      <c r="D23" s="599"/>
      <c r="E23" s="600" t="s">
        <v>206</v>
      </c>
      <c r="F23" s="601"/>
      <c r="G23" s="601"/>
      <c r="H23" s="601"/>
      <c r="I23" s="601"/>
      <c r="J23" s="601"/>
      <c r="K23" s="601"/>
      <c r="L23" s="602" t="s">
        <v>324</v>
      </c>
      <c r="M23" s="603"/>
      <c r="N23" s="603"/>
      <c r="O23" s="603"/>
      <c r="P23" s="603"/>
      <c r="Q23" s="603"/>
      <c r="R23" s="603"/>
      <c r="S23" s="603"/>
      <c r="T23" s="603"/>
      <c r="U23" s="603"/>
      <c r="V23" s="603"/>
      <c r="W23" s="603"/>
      <c r="X23" s="603"/>
      <c r="Y23" s="603"/>
      <c r="Z23" s="603"/>
      <c r="AA23" s="603"/>
      <c r="AB23" s="603"/>
      <c r="AC23" s="603"/>
      <c r="AD23" s="603"/>
      <c r="AE23" s="604"/>
      <c r="AF23" s="605" t="s">
        <v>174</v>
      </c>
      <c r="AG23" s="605"/>
      <c r="AH23" s="605"/>
      <c r="AI23" s="605"/>
      <c r="AJ23" s="606"/>
      <c r="AK23" s="607"/>
      <c r="AL23" s="608"/>
      <c r="AN23" s="206"/>
    </row>
    <row r="24" spans="1:40" s="204" customFormat="1" ht="15.95" customHeight="1" x14ac:dyDescent="0.2">
      <c r="A24" s="497" t="s">
        <v>173</v>
      </c>
      <c r="B24" s="498"/>
      <c r="C24" s="498"/>
      <c r="D24" s="499"/>
      <c r="E24" s="500" t="s">
        <v>332</v>
      </c>
      <c r="F24" s="501"/>
      <c r="G24" s="501"/>
      <c r="H24" s="501"/>
      <c r="I24" s="501"/>
      <c r="J24" s="501"/>
      <c r="K24" s="501"/>
      <c r="L24" s="502" t="s">
        <v>333</v>
      </c>
      <c r="M24" s="503"/>
      <c r="N24" s="503"/>
      <c r="O24" s="503"/>
      <c r="P24" s="503"/>
      <c r="Q24" s="503"/>
      <c r="R24" s="503"/>
      <c r="S24" s="503"/>
      <c r="T24" s="503"/>
      <c r="U24" s="503"/>
      <c r="V24" s="503"/>
      <c r="W24" s="503"/>
      <c r="X24" s="503"/>
      <c r="Y24" s="503"/>
      <c r="Z24" s="503"/>
      <c r="AA24" s="503"/>
      <c r="AB24" s="503"/>
      <c r="AC24" s="503"/>
      <c r="AD24" s="503"/>
      <c r="AE24" s="504"/>
      <c r="AF24" s="508" t="s">
        <v>174</v>
      </c>
      <c r="AG24" s="508"/>
      <c r="AH24" s="508"/>
      <c r="AI24" s="508"/>
      <c r="AJ24" s="509"/>
      <c r="AK24" s="510"/>
      <c r="AL24" s="511"/>
      <c r="AN24" s="206"/>
    </row>
    <row r="25" spans="1:40" s="204" customFormat="1" ht="15.95" customHeight="1" x14ac:dyDescent="0.2">
      <c r="A25" s="429" t="s">
        <v>187</v>
      </c>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540">
        <f>AK26+AK28+AK30</f>
        <v>0</v>
      </c>
      <c r="AL25" s="522"/>
      <c r="AN25" s="206"/>
    </row>
    <row r="26" spans="1:40" s="204" customFormat="1" ht="15.95" customHeight="1" x14ac:dyDescent="0.2">
      <c r="A26" s="494" t="s">
        <v>346</v>
      </c>
      <c r="B26" s="495"/>
      <c r="C26" s="495"/>
      <c r="D26" s="495"/>
      <c r="E26" s="495"/>
      <c r="F26" s="495"/>
      <c r="G26" s="495"/>
      <c r="H26" s="495"/>
      <c r="I26" s="495"/>
      <c r="J26" s="495"/>
      <c r="K26" s="495"/>
      <c r="L26" s="495"/>
      <c r="M26" s="495"/>
      <c r="N26" s="495"/>
      <c r="O26" s="495"/>
      <c r="P26" s="495"/>
      <c r="Q26" s="495"/>
      <c r="R26" s="495"/>
      <c r="S26" s="495"/>
      <c r="T26" s="495"/>
      <c r="U26" s="596"/>
      <c r="V26" s="510"/>
      <c r="W26" s="518"/>
      <c r="X26" s="565" t="s">
        <v>568</v>
      </c>
      <c r="Y26" s="566"/>
      <c r="Z26" s="566"/>
      <c r="AA26" s="566"/>
      <c r="AB26" s="566"/>
      <c r="AC26" s="566"/>
      <c r="AD26" s="566"/>
      <c r="AE26" s="566"/>
      <c r="AF26" s="566"/>
      <c r="AG26" s="566"/>
      <c r="AH26" s="567"/>
      <c r="AI26" s="510"/>
      <c r="AJ26" s="518"/>
      <c r="AK26" s="519">
        <f>IF(OR(V26="",V26="No"),0,IF(AI26="Yes",50,25))</f>
        <v>0</v>
      </c>
      <c r="AL26" s="520"/>
      <c r="AN26" s="206"/>
    </row>
    <row r="27" spans="1:40" s="204" customFormat="1" ht="15.95" customHeight="1" x14ac:dyDescent="0.2">
      <c r="A27" s="497" t="s">
        <v>173</v>
      </c>
      <c r="B27" s="498"/>
      <c r="C27" s="498"/>
      <c r="D27" s="499"/>
      <c r="E27" s="505" t="s">
        <v>238</v>
      </c>
      <c r="F27" s="506"/>
      <c r="G27" s="506"/>
      <c r="H27" s="506"/>
      <c r="I27" s="506"/>
      <c r="J27" s="506"/>
      <c r="K27" s="506"/>
      <c r="L27" s="502" t="s">
        <v>208</v>
      </c>
      <c r="M27" s="503"/>
      <c r="N27" s="503"/>
      <c r="O27" s="503"/>
      <c r="P27" s="503"/>
      <c r="Q27" s="503"/>
      <c r="R27" s="503"/>
      <c r="S27" s="503"/>
      <c r="T27" s="503"/>
      <c r="U27" s="503"/>
      <c r="V27" s="503"/>
      <c r="W27" s="503"/>
      <c r="X27" s="503"/>
      <c r="Y27" s="503"/>
      <c r="Z27" s="503"/>
      <c r="AA27" s="503"/>
      <c r="AB27" s="503"/>
      <c r="AC27" s="503"/>
      <c r="AD27" s="503"/>
      <c r="AE27" s="504"/>
      <c r="AF27" s="508" t="s">
        <v>174</v>
      </c>
      <c r="AG27" s="508"/>
      <c r="AH27" s="508"/>
      <c r="AI27" s="508"/>
      <c r="AJ27" s="509"/>
      <c r="AK27" s="510"/>
      <c r="AL27" s="511"/>
      <c r="AN27" s="206"/>
    </row>
    <row r="28" spans="1:40" s="204" customFormat="1" ht="15.95" customHeight="1" x14ac:dyDescent="0.2">
      <c r="A28" s="494" t="s">
        <v>347</v>
      </c>
      <c r="B28" s="495"/>
      <c r="C28" s="495"/>
      <c r="D28" s="495"/>
      <c r="E28" s="495"/>
      <c r="F28" s="495"/>
      <c r="G28" s="495"/>
      <c r="H28" s="495"/>
      <c r="I28" s="495"/>
      <c r="J28" s="495"/>
      <c r="K28" s="495"/>
      <c r="L28" s="495"/>
      <c r="M28" s="495"/>
      <c r="N28" s="495"/>
      <c r="O28" s="495"/>
      <c r="P28" s="495"/>
      <c r="Q28" s="495"/>
      <c r="R28" s="495"/>
      <c r="S28" s="495"/>
      <c r="T28" s="495"/>
      <c r="U28" s="495"/>
      <c r="V28" s="510"/>
      <c r="W28" s="518"/>
      <c r="X28" s="566" t="s">
        <v>569</v>
      </c>
      <c r="Y28" s="566"/>
      <c r="Z28" s="566"/>
      <c r="AA28" s="566"/>
      <c r="AB28" s="566"/>
      <c r="AC28" s="566"/>
      <c r="AD28" s="566"/>
      <c r="AE28" s="566"/>
      <c r="AF28" s="566"/>
      <c r="AG28" s="566"/>
      <c r="AH28" s="567"/>
      <c r="AI28" s="510"/>
      <c r="AJ28" s="518"/>
      <c r="AK28" s="519">
        <f>IF(OR(V28="",V28="No"),0,IF(AI28="Yes",25,10))</f>
        <v>0</v>
      </c>
      <c r="AL28" s="520"/>
      <c r="AN28" s="206"/>
    </row>
    <row r="29" spans="1:40" s="204" customFormat="1" ht="15.95" customHeight="1" x14ac:dyDescent="0.2">
      <c r="A29" s="497" t="s">
        <v>173</v>
      </c>
      <c r="B29" s="498"/>
      <c r="C29" s="498"/>
      <c r="D29" s="499"/>
      <c r="E29" s="505" t="s">
        <v>239</v>
      </c>
      <c r="F29" s="506"/>
      <c r="G29" s="506"/>
      <c r="H29" s="506"/>
      <c r="I29" s="506"/>
      <c r="J29" s="506"/>
      <c r="K29" s="506"/>
      <c r="L29" s="502" t="s">
        <v>208</v>
      </c>
      <c r="M29" s="503"/>
      <c r="N29" s="503"/>
      <c r="O29" s="503"/>
      <c r="P29" s="503"/>
      <c r="Q29" s="503"/>
      <c r="R29" s="503"/>
      <c r="S29" s="503"/>
      <c r="T29" s="503"/>
      <c r="U29" s="503"/>
      <c r="V29" s="503"/>
      <c r="W29" s="503"/>
      <c r="X29" s="503"/>
      <c r="Y29" s="503"/>
      <c r="Z29" s="503"/>
      <c r="AA29" s="503"/>
      <c r="AB29" s="503"/>
      <c r="AC29" s="503"/>
      <c r="AD29" s="503"/>
      <c r="AE29" s="504"/>
      <c r="AF29" s="508" t="s">
        <v>174</v>
      </c>
      <c r="AG29" s="508"/>
      <c r="AH29" s="508"/>
      <c r="AI29" s="508"/>
      <c r="AJ29" s="509"/>
      <c r="AK29" s="510"/>
      <c r="AL29" s="511"/>
    </row>
    <row r="30" spans="1:40" s="204" customFormat="1" ht="15.95" customHeight="1" x14ac:dyDescent="0.2">
      <c r="A30" s="494" t="s">
        <v>348</v>
      </c>
      <c r="B30" s="495"/>
      <c r="C30" s="495"/>
      <c r="D30" s="495"/>
      <c r="E30" s="495"/>
      <c r="F30" s="495"/>
      <c r="G30" s="495"/>
      <c r="H30" s="495"/>
      <c r="I30" s="495"/>
      <c r="J30" s="495"/>
      <c r="K30" s="495"/>
      <c r="L30" s="495"/>
      <c r="M30" s="495"/>
      <c r="N30" s="495"/>
      <c r="O30" s="495"/>
      <c r="P30" s="495"/>
      <c r="Q30" s="495"/>
      <c r="R30" s="495"/>
      <c r="S30" s="495"/>
      <c r="T30" s="495"/>
      <c r="U30" s="495"/>
      <c r="V30" s="510"/>
      <c r="W30" s="518"/>
      <c r="X30" s="566" t="s">
        <v>570</v>
      </c>
      <c r="Y30" s="566"/>
      <c r="Z30" s="566"/>
      <c r="AA30" s="566"/>
      <c r="AB30" s="566"/>
      <c r="AC30" s="566"/>
      <c r="AD30" s="566"/>
      <c r="AE30" s="566"/>
      <c r="AF30" s="566"/>
      <c r="AG30" s="566"/>
      <c r="AH30" s="567"/>
      <c r="AI30" s="510"/>
      <c r="AJ30" s="518"/>
      <c r="AK30" s="519">
        <f>IF(OR(V30="",V30="No"),0,IF(AI30="Yes",25,10))</f>
        <v>0</v>
      </c>
      <c r="AL30" s="520"/>
      <c r="AN30" s="206"/>
    </row>
    <row r="31" spans="1:40" s="204" customFormat="1" ht="15.95" customHeight="1" x14ac:dyDescent="0.2">
      <c r="A31" s="497" t="s">
        <v>173</v>
      </c>
      <c r="B31" s="498"/>
      <c r="C31" s="498"/>
      <c r="D31" s="499"/>
      <c r="E31" s="505" t="s">
        <v>240</v>
      </c>
      <c r="F31" s="506"/>
      <c r="G31" s="506"/>
      <c r="H31" s="506"/>
      <c r="I31" s="506"/>
      <c r="J31" s="506"/>
      <c r="K31" s="506"/>
      <c r="L31" s="502" t="s">
        <v>208</v>
      </c>
      <c r="M31" s="503"/>
      <c r="N31" s="503"/>
      <c r="O31" s="503"/>
      <c r="P31" s="503"/>
      <c r="Q31" s="503"/>
      <c r="R31" s="503"/>
      <c r="S31" s="503"/>
      <c r="T31" s="503"/>
      <c r="U31" s="503"/>
      <c r="V31" s="503"/>
      <c r="W31" s="503"/>
      <c r="X31" s="503"/>
      <c r="Y31" s="503"/>
      <c r="Z31" s="503"/>
      <c r="AA31" s="503"/>
      <c r="AB31" s="503"/>
      <c r="AC31" s="503"/>
      <c r="AD31" s="503"/>
      <c r="AE31" s="504"/>
      <c r="AF31" s="508" t="s">
        <v>174</v>
      </c>
      <c r="AG31" s="508"/>
      <c r="AH31" s="508"/>
      <c r="AI31" s="508"/>
      <c r="AJ31" s="509"/>
      <c r="AK31" s="510"/>
      <c r="AL31" s="511"/>
    </row>
    <row r="32" spans="1:40" s="204" customFormat="1" ht="26.25" customHeight="1" x14ac:dyDescent="0.2">
      <c r="A32" s="429" t="s">
        <v>188</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510"/>
      <c r="AJ32" s="518"/>
      <c r="AK32" s="521">
        <f>IF(AI32&gt;="Yes",75,0)</f>
        <v>0</v>
      </c>
      <c r="AL32" s="522"/>
      <c r="AN32" s="205"/>
    </row>
    <row r="33" spans="1:40" s="204" customFormat="1" ht="15.95" customHeight="1" x14ac:dyDescent="0.2">
      <c r="A33" s="497" t="s">
        <v>173</v>
      </c>
      <c r="B33" s="498"/>
      <c r="C33" s="498"/>
      <c r="D33" s="499"/>
      <c r="E33" s="505" t="s">
        <v>241</v>
      </c>
      <c r="F33" s="506"/>
      <c r="G33" s="506"/>
      <c r="H33" s="506"/>
      <c r="I33" s="506"/>
      <c r="J33" s="506"/>
      <c r="K33" s="506"/>
      <c r="L33" s="502" t="s">
        <v>182</v>
      </c>
      <c r="M33" s="503"/>
      <c r="N33" s="503"/>
      <c r="O33" s="503"/>
      <c r="P33" s="503"/>
      <c r="Q33" s="503"/>
      <c r="R33" s="503"/>
      <c r="S33" s="503"/>
      <c r="T33" s="503"/>
      <c r="U33" s="503"/>
      <c r="V33" s="503"/>
      <c r="W33" s="503"/>
      <c r="X33" s="503"/>
      <c r="Y33" s="503"/>
      <c r="Z33" s="503"/>
      <c r="AA33" s="503"/>
      <c r="AB33" s="503"/>
      <c r="AC33" s="503"/>
      <c r="AD33" s="503"/>
      <c r="AE33" s="504"/>
      <c r="AF33" s="508" t="s">
        <v>174</v>
      </c>
      <c r="AG33" s="508"/>
      <c r="AH33" s="508"/>
      <c r="AI33" s="508"/>
      <c r="AJ33" s="509"/>
      <c r="AK33" s="510"/>
      <c r="AL33" s="511"/>
      <c r="AN33" s="202"/>
    </row>
    <row r="34" spans="1:40" s="204" customFormat="1" ht="25.5" customHeight="1" x14ac:dyDescent="0.2">
      <c r="A34" s="429" t="s">
        <v>450</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510"/>
      <c r="AJ34" s="518"/>
      <c r="AK34" s="521">
        <f>IF(AI34&gt;="Yes",25,0)</f>
        <v>0</v>
      </c>
      <c r="AL34" s="522"/>
      <c r="AN34" s="202"/>
    </row>
    <row r="35" spans="1:40" s="204" customFormat="1" ht="15.95" customHeight="1" thickBot="1" x14ac:dyDescent="0.25">
      <c r="A35" s="497" t="s">
        <v>173</v>
      </c>
      <c r="B35" s="498"/>
      <c r="C35" s="498"/>
      <c r="D35" s="499"/>
      <c r="E35" s="505" t="s">
        <v>242</v>
      </c>
      <c r="F35" s="506"/>
      <c r="G35" s="506"/>
      <c r="H35" s="506"/>
      <c r="I35" s="506"/>
      <c r="J35" s="506"/>
      <c r="K35" s="506"/>
      <c r="L35" s="502" t="s">
        <v>183</v>
      </c>
      <c r="M35" s="503"/>
      <c r="N35" s="503"/>
      <c r="O35" s="503"/>
      <c r="P35" s="503"/>
      <c r="Q35" s="503"/>
      <c r="R35" s="503"/>
      <c r="S35" s="503"/>
      <c r="T35" s="503"/>
      <c r="U35" s="503"/>
      <c r="V35" s="503"/>
      <c r="W35" s="503"/>
      <c r="X35" s="503"/>
      <c r="Y35" s="503"/>
      <c r="Z35" s="503"/>
      <c r="AA35" s="503"/>
      <c r="AB35" s="503"/>
      <c r="AC35" s="503"/>
      <c r="AD35" s="503"/>
      <c r="AE35" s="504"/>
      <c r="AF35" s="508" t="s">
        <v>174</v>
      </c>
      <c r="AG35" s="508"/>
      <c r="AH35" s="508"/>
      <c r="AI35" s="508"/>
      <c r="AJ35" s="509"/>
      <c r="AK35" s="525"/>
      <c r="AL35" s="526"/>
      <c r="AN35" s="205"/>
    </row>
    <row r="36" spans="1:40" s="205" customFormat="1" ht="15.95" customHeight="1" thickBot="1" x14ac:dyDescent="0.25">
      <c r="A36" s="615" t="s">
        <v>178</v>
      </c>
      <c r="B36" s="616"/>
      <c r="C36" s="616"/>
      <c r="D36" s="616"/>
      <c r="E36" s="616"/>
      <c r="F36" s="616"/>
      <c r="G36" s="616"/>
      <c r="H36" s="616"/>
      <c r="I36" s="616"/>
      <c r="J36" s="616"/>
      <c r="K36" s="616"/>
      <c r="L36" s="616"/>
      <c r="M36" s="616"/>
      <c r="N36" s="616"/>
      <c r="O36" s="616"/>
      <c r="P36" s="616"/>
      <c r="Q36" s="616"/>
      <c r="R36" s="616"/>
      <c r="S36" s="616"/>
      <c r="T36" s="616"/>
      <c r="U36" s="616"/>
      <c r="V36" s="616"/>
      <c r="W36" s="616"/>
      <c r="X36" s="616"/>
      <c r="Y36" s="616"/>
      <c r="Z36" s="616"/>
      <c r="AA36" s="616"/>
      <c r="AB36" s="616"/>
      <c r="AC36" s="616"/>
      <c r="AD36" s="616"/>
      <c r="AE36" s="616"/>
      <c r="AF36" s="616"/>
      <c r="AG36" s="616"/>
      <c r="AH36" s="616"/>
      <c r="AI36" s="616"/>
      <c r="AJ36" s="616"/>
      <c r="AK36" s="617">
        <f>AK16+AK25+AK32+AK34</f>
        <v>0</v>
      </c>
      <c r="AL36" s="618"/>
      <c r="AN36" s="204"/>
    </row>
    <row r="37" spans="1:40" s="203" customFormat="1" ht="18.75" customHeight="1" x14ac:dyDescent="0.2">
      <c r="A37" s="543" t="s">
        <v>368</v>
      </c>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5"/>
      <c r="AN37" s="206"/>
    </row>
    <row r="38" spans="1:40" s="204" customFormat="1" ht="15.95" customHeight="1" x14ac:dyDescent="0.2">
      <c r="A38" s="429" t="s">
        <v>217</v>
      </c>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1"/>
      <c r="AK38" s="521">
        <v>60</v>
      </c>
      <c r="AL38" s="522"/>
      <c r="AN38" s="206"/>
    </row>
    <row r="39" spans="1:40" s="204" customFormat="1" ht="15.95" customHeight="1" x14ac:dyDescent="0.2">
      <c r="A39" s="429" t="s">
        <v>300</v>
      </c>
      <c r="B39" s="430"/>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1"/>
      <c r="AK39" s="521">
        <f>IF(AND(AK41="Yes",AK43="Yes",AK45="Yes"),40,0)</f>
        <v>0</v>
      </c>
      <c r="AL39" s="522"/>
      <c r="AN39" s="206"/>
    </row>
    <row r="40" spans="1:40" s="204" customFormat="1" ht="15.95" customHeight="1" x14ac:dyDescent="0.2">
      <c r="A40" s="494" t="s">
        <v>295</v>
      </c>
      <c r="B40" s="4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6"/>
      <c r="AN40" s="206"/>
    </row>
    <row r="41" spans="1:40" s="204" customFormat="1" ht="15.95" customHeight="1" x14ac:dyDescent="0.2">
      <c r="A41" s="497" t="s">
        <v>173</v>
      </c>
      <c r="B41" s="498"/>
      <c r="C41" s="498"/>
      <c r="D41" s="499"/>
      <c r="E41" s="505" t="s">
        <v>305</v>
      </c>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7"/>
      <c r="AF41" s="508" t="s">
        <v>174</v>
      </c>
      <c r="AG41" s="508"/>
      <c r="AH41" s="508"/>
      <c r="AI41" s="508"/>
      <c r="AJ41" s="509"/>
      <c r="AK41" s="510"/>
      <c r="AL41" s="511"/>
      <c r="AN41" s="206"/>
    </row>
    <row r="42" spans="1:40" s="204" customFormat="1" ht="15.95" customHeight="1" x14ac:dyDescent="0.2">
      <c r="A42" s="494" t="s">
        <v>296</v>
      </c>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6"/>
      <c r="AN42" s="206"/>
    </row>
    <row r="43" spans="1:40" s="204" customFormat="1" ht="15.95" customHeight="1" x14ac:dyDescent="0.2">
      <c r="A43" s="497" t="s">
        <v>173</v>
      </c>
      <c r="B43" s="498"/>
      <c r="C43" s="498"/>
      <c r="D43" s="499"/>
      <c r="E43" s="500" t="s">
        <v>558</v>
      </c>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14"/>
      <c r="AF43" s="508" t="s">
        <v>174</v>
      </c>
      <c r="AG43" s="508"/>
      <c r="AH43" s="508"/>
      <c r="AI43" s="508"/>
      <c r="AJ43" s="509"/>
      <c r="AK43" s="510"/>
      <c r="AL43" s="511"/>
      <c r="AN43" s="206"/>
    </row>
    <row r="44" spans="1:40" s="204" customFormat="1" ht="15.95" customHeight="1" x14ac:dyDescent="0.2">
      <c r="A44" s="494" t="s">
        <v>297</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6"/>
      <c r="AN44" s="206"/>
    </row>
    <row r="45" spans="1:40" s="204" customFormat="1" ht="15.95" customHeight="1" x14ac:dyDescent="0.2">
      <c r="A45" s="497" t="s">
        <v>173</v>
      </c>
      <c r="B45" s="498"/>
      <c r="C45" s="498"/>
      <c r="D45" s="499"/>
      <c r="E45" s="500" t="s">
        <v>243</v>
      </c>
      <c r="F45" s="501"/>
      <c r="G45" s="501"/>
      <c r="H45" s="501"/>
      <c r="I45" s="501"/>
      <c r="J45" s="501"/>
      <c r="K45" s="501"/>
      <c r="L45" s="502"/>
      <c r="M45" s="503"/>
      <c r="N45" s="503"/>
      <c r="O45" s="503"/>
      <c r="P45" s="503"/>
      <c r="Q45" s="503"/>
      <c r="R45" s="503"/>
      <c r="S45" s="503"/>
      <c r="T45" s="503"/>
      <c r="U45" s="503"/>
      <c r="V45" s="503"/>
      <c r="W45" s="503"/>
      <c r="X45" s="503"/>
      <c r="Y45" s="503"/>
      <c r="Z45" s="503"/>
      <c r="AA45" s="503"/>
      <c r="AB45" s="503"/>
      <c r="AC45" s="503"/>
      <c r="AD45" s="503"/>
      <c r="AE45" s="504"/>
      <c r="AF45" s="508" t="s">
        <v>174</v>
      </c>
      <c r="AG45" s="508"/>
      <c r="AH45" s="508"/>
      <c r="AI45" s="508"/>
      <c r="AJ45" s="509"/>
      <c r="AK45" s="510"/>
      <c r="AL45" s="511"/>
      <c r="AN45" s="206"/>
    </row>
    <row r="46" spans="1:40" s="204" customFormat="1" ht="26.25" customHeight="1" x14ac:dyDescent="0.2">
      <c r="A46" s="535" t="s">
        <v>705</v>
      </c>
      <c r="B46" s="536"/>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7"/>
      <c r="AJ46" s="538"/>
      <c r="AK46" s="521">
        <f>IF(AI46&gt;="Yes",30,0)</f>
        <v>0</v>
      </c>
      <c r="AL46" s="522"/>
      <c r="AN46" s="206"/>
    </row>
    <row r="47" spans="1:40" s="204" customFormat="1" ht="15.95" customHeight="1" x14ac:dyDescent="0.2">
      <c r="A47" s="429" t="s">
        <v>215</v>
      </c>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540">
        <f>AK48+AK50+AK52</f>
        <v>0</v>
      </c>
      <c r="AL47" s="522"/>
      <c r="AN47" s="206"/>
    </row>
    <row r="48" spans="1:40" s="204" customFormat="1" ht="15.95" customHeight="1" x14ac:dyDescent="0.2">
      <c r="A48" s="494" t="s">
        <v>212</v>
      </c>
      <c r="B48" s="539"/>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10"/>
      <c r="AJ48" s="518"/>
      <c r="AK48" s="519">
        <f>IF(AI48&gt;="Yes",20,0)</f>
        <v>0</v>
      </c>
      <c r="AL48" s="520"/>
      <c r="AN48" s="206"/>
    </row>
    <row r="49" spans="1:40" s="204" customFormat="1" ht="15.95" customHeight="1" x14ac:dyDescent="0.2">
      <c r="A49" s="497" t="s">
        <v>173</v>
      </c>
      <c r="B49" s="498"/>
      <c r="C49" s="498"/>
      <c r="D49" s="499"/>
      <c r="E49" s="500" t="s">
        <v>244</v>
      </c>
      <c r="F49" s="501"/>
      <c r="G49" s="501"/>
      <c r="H49" s="501"/>
      <c r="I49" s="501"/>
      <c r="J49" s="501"/>
      <c r="K49" s="501"/>
      <c r="L49" s="502"/>
      <c r="M49" s="503"/>
      <c r="N49" s="503"/>
      <c r="O49" s="503"/>
      <c r="P49" s="503"/>
      <c r="Q49" s="503"/>
      <c r="R49" s="503"/>
      <c r="S49" s="503"/>
      <c r="T49" s="503"/>
      <c r="U49" s="503"/>
      <c r="V49" s="503"/>
      <c r="W49" s="503"/>
      <c r="X49" s="503"/>
      <c r="Y49" s="503"/>
      <c r="Z49" s="503"/>
      <c r="AA49" s="503"/>
      <c r="AB49" s="503"/>
      <c r="AC49" s="503"/>
      <c r="AD49" s="503"/>
      <c r="AE49" s="504"/>
      <c r="AF49" s="508" t="s">
        <v>174</v>
      </c>
      <c r="AG49" s="508"/>
      <c r="AH49" s="508"/>
      <c r="AI49" s="508"/>
      <c r="AJ49" s="509"/>
      <c r="AK49" s="510"/>
      <c r="AL49" s="511"/>
      <c r="AN49" s="206"/>
    </row>
    <row r="50" spans="1:40" s="204" customFormat="1" ht="15.95" customHeight="1" x14ac:dyDescent="0.2">
      <c r="A50" s="494" t="s">
        <v>213</v>
      </c>
      <c r="B50" s="539"/>
      <c r="C50" s="539"/>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10"/>
      <c r="AJ50" s="518"/>
      <c r="AK50" s="519">
        <f>IF(AI50&gt;="Yes",20,0)</f>
        <v>0</v>
      </c>
      <c r="AL50" s="520"/>
    </row>
    <row r="51" spans="1:40" s="204" customFormat="1" ht="15.95" customHeight="1" x14ac:dyDescent="0.2">
      <c r="A51" s="497" t="s">
        <v>173</v>
      </c>
      <c r="B51" s="498"/>
      <c r="C51" s="498"/>
      <c r="D51" s="499"/>
      <c r="E51" s="500" t="s">
        <v>245</v>
      </c>
      <c r="F51" s="501"/>
      <c r="G51" s="501"/>
      <c r="H51" s="501"/>
      <c r="I51" s="501"/>
      <c r="J51" s="501"/>
      <c r="K51" s="501"/>
      <c r="L51" s="502"/>
      <c r="M51" s="503"/>
      <c r="N51" s="503"/>
      <c r="O51" s="503"/>
      <c r="P51" s="503"/>
      <c r="Q51" s="503"/>
      <c r="R51" s="503"/>
      <c r="S51" s="503"/>
      <c r="T51" s="503"/>
      <c r="U51" s="503"/>
      <c r="V51" s="503"/>
      <c r="W51" s="503"/>
      <c r="X51" s="503"/>
      <c r="Y51" s="503"/>
      <c r="Z51" s="503"/>
      <c r="AA51" s="503"/>
      <c r="AB51" s="503"/>
      <c r="AC51" s="503"/>
      <c r="AD51" s="503"/>
      <c r="AE51" s="504"/>
      <c r="AF51" s="508" t="s">
        <v>174</v>
      </c>
      <c r="AG51" s="508"/>
      <c r="AH51" s="508"/>
      <c r="AI51" s="508"/>
      <c r="AJ51" s="509"/>
      <c r="AK51" s="510"/>
      <c r="AL51" s="511"/>
      <c r="AN51" s="203"/>
    </row>
    <row r="52" spans="1:40" s="204" customFormat="1" ht="15.95" customHeight="1" x14ac:dyDescent="0.2">
      <c r="A52" s="494" t="s">
        <v>214</v>
      </c>
      <c r="B52" s="539"/>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10"/>
      <c r="AJ52" s="518"/>
      <c r="AK52" s="519">
        <f>IF(AI52&gt;="Yes",30,0)</f>
        <v>0</v>
      </c>
      <c r="AL52" s="520"/>
      <c r="AN52" s="202"/>
    </row>
    <row r="53" spans="1:40" s="204" customFormat="1" ht="15.95" customHeight="1" thickBot="1" x14ac:dyDescent="0.25">
      <c r="A53" s="497" t="s">
        <v>173</v>
      </c>
      <c r="B53" s="498"/>
      <c r="C53" s="498"/>
      <c r="D53" s="499"/>
      <c r="E53" s="500" t="s">
        <v>246</v>
      </c>
      <c r="F53" s="501"/>
      <c r="G53" s="501"/>
      <c r="H53" s="501"/>
      <c r="I53" s="501"/>
      <c r="J53" s="501"/>
      <c r="K53" s="501"/>
      <c r="L53" s="502"/>
      <c r="M53" s="503"/>
      <c r="N53" s="503"/>
      <c r="O53" s="503"/>
      <c r="P53" s="503"/>
      <c r="Q53" s="503"/>
      <c r="R53" s="503"/>
      <c r="S53" s="503"/>
      <c r="T53" s="503"/>
      <c r="U53" s="503"/>
      <c r="V53" s="503"/>
      <c r="W53" s="503"/>
      <c r="X53" s="503"/>
      <c r="Y53" s="503"/>
      <c r="Z53" s="503"/>
      <c r="AA53" s="503"/>
      <c r="AB53" s="503"/>
      <c r="AC53" s="503"/>
      <c r="AD53" s="503"/>
      <c r="AE53" s="504"/>
      <c r="AF53" s="508" t="s">
        <v>174</v>
      </c>
      <c r="AG53" s="508"/>
      <c r="AH53" s="508"/>
      <c r="AI53" s="508"/>
      <c r="AJ53" s="509"/>
      <c r="AK53" s="525"/>
      <c r="AL53" s="526"/>
      <c r="AN53" s="202"/>
    </row>
    <row r="54" spans="1:40" s="205" customFormat="1" ht="15.95" customHeight="1" thickBot="1" x14ac:dyDescent="0.25">
      <c r="A54" s="512" t="s">
        <v>429</v>
      </c>
      <c r="B54" s="513"/>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492">
        <f>AK38+AK39+AK46+AK47</f>
        <v>60</v>
      </c>
      <c r="AL54" s="493"/>
      <c r="AN54" s="202"/>
    </row>
    <row r="55" spans="1:40" s="203" customFormat="1" ht="18.75" customHeight="1" thickBot="1" x14ac:dyDescent="0.25">
      <c r="A55" s="560" t="s">
        <v>428</v>
      </c>
      <c r="B55" s="561"/>
      <c r="C55" s="561"/>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2"/>
      <c r="AD55" s="563" t="s">
        <v>425</v>
      </c>
      <c r="AE55" s="563"/>
      <c r="AF55" s="563"/>
      <c r="AG55" s="563"/>
      <c r="AH55" s="563"/>
      <c r="AI55" s="563"/>
      <c r="AJ55" s="564"/>
      <c r="AK55" s="492">
        <f>'CDBG State Objectives'!$AK$3</f>
        <v>0</v>
      </c>
      <c r="AL55" s="493"/>
      <c r="AN55" s="202"/>
    </row>
  </sheetData>
  <sheetProtection password="CA79" sheet="1" selectLockedCells="1"/>
  <mergeCells count="168">
    <mergeCell ref="A55:AC55"/>
    <mergeCell ref="AD55:AJ55"/>
    <mergeCell ref="A3:AL3"/>
    <mergeCell ref="A4:AJ4"/>
    <mergeCell ref="AK4:AL4"/>
    <mergeCell ref="A6:D6"/>
    <mergeCell ref="E6:K6"/>
    <mergeCell ref="L6:AE6"/>
    <mergeCell ref="AF6:AJ6"/>
    <mergeCell ref="AK6:AL6"/>
    <mergeCell ref="L35:AE35"/>
    <mergeCell ref="AF35:AJ35"/>
    <mergeCell ref="AK35:AL35"/>
    <mergeCell ref="AI30:AJ30"/>
    <mergeCell ref="A10:AJ10"/>
    <mergeCell ref="AK10:AL10"/>
    <mergeCell ref="AK30:AL30"/>
    <mergeCell ref="A29:D29"/>
    <mergeCell ref="AK29:AL29"/>
    <mergeCell ref="A37:AL37"/>
    <mergeCell ref="A36:AJ36"/>
    <mergeCell ref="AK36:AL36"/>
    <mergeCell ref="A31:D31"/>
    <mergeCell ref="E31:K31"/>
    <mergeCell ref="A1:AI1"/>
    <mergeCell ref="AJ1:AL1"/>
    <mergeCell ref="AK2:AL2"/>
    <mergeCell ref="A13:AL13"/>
    <mergeCell ref="A14:AL14"/>
    <mergeCell ref="AI28:AJ28"/>
    <mergeCell ref="AK26:AL26"/>
    <mergeCell ref="AK28:AL28"/>
    <mergeCell ref="A27:D27"/>
    <mergeCell ref="E27:K27"/>
    <mergeCell ref="L27:AE27"/>
    <mergeCell ref="AF27:AJ27"/>
    <mergeCell ref="AK27:AL27"/>
    <mergeCell ref="AK17:AL17"/>
    <mergeCell ref="AI26:AJ26"/>
    <mergeCell ref="AK25:AL25"/>
    <mergeCell ref="AF9:AJ9"/>
    <mergeCell ref="AK9:AL9"/>
    <mergeCell ref="A8:AL8"/>
    <mergeCell ref="AK7:AL7"/>
    <mergeCell ref="A7:AJ7"/>
    <mergeCell ref="AK24:AL24"/>
    <mergeCell ref="A28:U28"/>
    <mergeCell ref="V28:W28"/>
    <mergeCell ref="L31:AE31"/>
    <mergeCell ref="AF31:AJ31"/>
    <mergeCell ref="AK31:AL31"/>
    <mergeCell ref="A32:AH32"/>
    <mergeCell ref="AI32:AJ32"/>
    <mergeCell ref="AK32:AL32"/>
    <mergeCell ref="A33:D33"/>
    <mergeCell ref="E33:K33"/>
    <mergeCell ref="L33:AE33"/>
    <mergeCell ref="AF33:AJ33"/>
    <mergeCell ref="AK33:AL33"/>
    <mergeCell ref="A34:AH34"/>
    <mergeCell ref="AI34:AJ34"/>
    <mergeCell ref="AK34:AL34"/>
    <mergeCell ref="A35:D35"/>
    <mergeCell ref="E35:K35"/>
    <mergeCell ref="A53:D53"/>
    <mergeCell ref="E53:K53"/>
    <mergeCell ref="L53:AE53"/>
    <mergeCell ref="AF53:AJ53"/>
    <mergeCell ref="AK53:AL53"/>
    <mergeCell ref="A50:AH50"/>
    <mergeCell ref="AI50:AJ50"/>
    <mergeCell ref="AK50:AL50"/>
    <mergeCell ref="A51:D51"/>
    <mergeCell ref="E51:K51"/>
    <mergeCell ref="L51:AE51"/>
    <mergeCell ref="AF51:AJ51"/>
    <mergeCell ref="AK51:AL51"/>
    <mergeCell ref="A42:AL42"/>
    <mergeCell ref="A43:D43"/>
    <mergeCell ref="E43:AE43"/>
    <mergeCell ref="AF43:AJ43"/>
    <mergeCell ref="AK43:AL43"/>
    <mergeCell ref="AK41:AL41"/>
    <mergeCell ref="A38:AJ38"/>
    <mergeCell ref="A52:AH52"/>
    <mergeCell ref="AI52:AJ52"/>
    <mergeCell ref="AK52:AL52"/>
    <mergeCell ref="E49:K49"/>
    <mergeCell ref="L49:AE49"/>
    <mergeCell ref="AF49:AJ49"/>
    <mergeCell ref="AK49:AL49"/>
    <mergeCell ref="A46:AH46"/>
    <mergeCell ref="AI46:AJ46"/>
    <mergeCell ref="AK46:AL46"/>
    <mergeCell ref="A47:AJ47"/>
    <mergeCell ref="AK47:AL47"/>
    <mergeCell ref="A48:AH48"/>
    <mergeCell ref="AI48:AJ48"/>
    <mergeCell ref="AK48:AL48"/>
    <mergeCell ref="A49:D49"/>
    <mergeCell ref="AK38:AL38"/>
    <mergeCell ref="AK55:AL55"/>
    <mergeCell ref="A23:D23"/>
    <mergeCell ref="E23:K23"/>
    <mergeCell ref="L23:AE23"/>
    <mergeCell ref="AF23:AJ23"/>
    <mergeCell ref="AK23:AL23"/>
    <mergeCell ref="H18:N18"/>
    <mergeCell ref="P18:V18"/>
    <mergeCell ref="X18:AD18"/>
    <mergeCell ref="AF18:AL18"/>
    <mergeCell ref="E45:K45"/>
    <mergeCell ref="L45:AE45"/>
    <mergeCell ref="AF45:AJ45"/>
    <mergeCell ref="AK45:AL45"/>
    <mergeCell ref="A54:AJ54"/>
    <mergeCell ref="AK54:AL54"/>
    <mergeCell ref="A39:AJ39"/>
    <mergeCell ref="AK39:AL39"/>
    <mergeCell ref="A40:AL40"/>
    <mergeCell ref="A41:D41"/>
    <mergeCell ref="E41:AE41"/>
    <mergeCell ref="AF41:AJ41"/>
    <mergeCell ref="A44:AL44"/>
    <mergeCell ref="A45:D45"/>
    <mergeCell ref="A30:U30"/>
    <mergeCell ref="V30:W30"/>
    <mergeCell ref="X30:AH30"/>
    <mergeCell ref="L29:AE29"/>
    <mergeCell ref="AF29:AJ29"/>
    <mergeCell ref="AK12:AL12"/>
    <mergeCell ref="A12:AJ12"/>
    <mergeCell ref="E29:K29"/>
    <mergeCell ref="A25:AJ25"/>
    <mergeCell ref="A24:D24"/>
    <mergeCell ref="E24:K24"/>
    <mergeCell ref="L24:AE24"/>
    <mergeCell ref="AF24:AJ24"/>
    <mergeCell ref="A18:F18"/>
    <mergeCell ref="A20:F20"/>
    <mergeCell ref="H20:N20"/>
    <mergeCell ref="P20:V20"/>
    <mergeCell ref="X20:AD20"/>
    <mergeCell ref="AF20:AL20"/>
    <mergeCell ref="A21:AJ21"/>
    <mergeCell ref="AK21:AL21"/>
    <mergeCell ref="A15:AL15"/>
    <mergeCell ref="A17:AJ17"/>
    <mergeCell ref="A26:U26"/>
    <mergeCell ref="V26:W26"/>
    <mergeCell ref="X26:AH26"/>
    <mergeCell ref="A22:F22"/>
    <mergeCell ref="H22:N22"/>
    <mergeCell ref="P22:V22"/>
    <mergeCell ref="X22:AD22"/>
    <mergeCell ref="AF22:AL22"/>
    <mergeCell ref="X28:AH28"/>
    <mergeCell ref="A11:AL11"/>
    <mergeCell ref="A5:AL5"/>
    <mergeCell ref="A9:D9"/>
    <mergeCell ref="E9:K9"/>
    <mergeCell ref="L9:AE9"/>
    <mergeCell ref="A2:T2"/>
    <mergeCell ref="U2:AJ2"/>
    <mergeCell ref="A19:AJ19"/>
    <mergeCell ref="AK19:AL19"/>
    <mergeCell ref="A16:AJ16"/>
    <mergeCell ref="AK16:AL16"/>
  </mergeCells>
  <dataValidations count="5">
    <dataValidation type="list" allowBlank="1" showInputMessage="1" showErrorMessage="1" sqref="AI46:AJ46 V26:W26 V28:W28 AI32:AJ32 AI34:AJ34 AI48:AJ48 AI50:AJ50 AI52:AJ52 AI26:AJ26 AI28:AJ28 AI30:AJ30 V30:W30">
      <formula1>"Yes,No"</formula1>
    </dataValidation>
    <dataValidation type="list" allowBlank="1" showInputMessage="1" showErrorMessage="1" sqref="AK29 AK27 AK31 AK33 AK35 AK41 AK51 AK49 AK53 AK43 AK45 AK23:AK24 AK6 AK9">
      <formula1>"Yes,No,N/A"</formula1>
    </dataValidation>
    <dataValidation type="list" allowBlank="1" showInputMessage="1" showErrorMessage="1" sqref="A5:AL5">
      <formula1>$AN$1:$AN$5</formula1>
    </dataValidation>
    <dataValidation type="list" allowBlank="1" showInputMessage="1" showErrorMessage="1" sqref="A8:AL8">
      <formula1>$AN$6:$AN$9</formula1>
    </dataValidation>
    <dataValidation type="list" allowBlank="1" showInputMessage="1" showErrorMessage="1" sqref="A11:AL11">
      <formula1>$AN$10:$AN$12</formula1>
    </dataValidation>
  </dataValidations>
  <printOptions horizontalCentered="1"/>
  <pageMargins left="0.5" right="0" top="0.5" bottom="0.3" header="0" footer="0"/>
  <pageSetup scale="63" fitToHeight="2" orientation="portrait" r:id="rId1"/>
  <headerFooter scaleWithDoc="0" alignWithMargins="0">
    <oddFooter>&amp;L&amp;9HCD CDBG&amp;C&amp;9Page &amp;P of &amp;N&amp;R&amp;"Arial,Italic"&amp;9&amp;A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sheetPr>
  <dimension ref="A1:AN101"/>
  <sheetViews>
    <sheetView showGridLines="0" zoomScaleNormal="100" workbookViewId="0">
      <selection activeCell="A5" sqref="A5:AL5"/>
    </sheetView>
  </sheetViews>
  <sheetFormatPr defaultColWidth="10" defaultRowHeight="14.25" x14ac:dyDescent="0.2"/>
  <cols>
    <col min="1" max="3" width="4.140625" style="202" customWidth="1"/>
    <col min="4" max="4" width="4" style="202" customWidth="1"/>
    <col min="5" max="38" width="4.140625" style="202" customWidth="1"/>
    <col min="39" max="39" width="10" style="202"/>
    <col min="40" max="40" width="10" style="202" hidden="1" customWidth="1"/>
    <col min="41" max="16384" width="10" style="202"/>
  </cols>
  <sheetData>
    <row r="1" spans="1:40" s="201" customFormat="1" ht="17.25" customHeight="1" thickBot="1" x14ac:dyDescent="0.3">
      <c r="A1" s="623" t="s">
        <v>369</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569" t="str">
        <f>'CDBG State Objectives'!AJ1</f>
        <v>Rev. 11/1/18</v>
      </c>
      <c r="AK1" s="366"/>
      <c r="AL1" s="367"/>
      <c r="AN1" s="201" t="s">
        <v>482</v>
      </c>
    </row>
    <row r="2" spans="1:40" ht="32.1" customHeight="1" thickBot="1" x14ac:dyDescent="0.3">
      <c r="A2" s="632" t="s">
        <v>699</v>
      </c>
      <c r="B2" s="633"/>
      <c r="C2" s="633"/>
      <c r="D2" s="633"/>
      <c r="E2" s="633"/>
      <c r="F2" s="633"/>
      <c r="G2" s="633"/>
      <c r="H2" s="633"/>
      <c r="I2" s="633"/>
      <c r="J2" s="633"/>
      <c r="K2" s="633"/>
      <c r="L2" s="633"/>
      <c r="M2" s="633"/>
      <c r="N2" s="633"/>
      <c r="O2" s="633"/>
      <c r="P2" s="633"/>
      <c r="Q2" s="633"/>
      <c r="R2" s="633"/>
      <c r="S2" s="633"/>
      <c r="T2" s="633"/>
      <c r="U2" s="554" t="s">
        <v>700</v>
      </c>
      <c r="V2" s="555"/>
      <c r="W2" s="555"/>
      <c r="X2" s="555"/>
      <c r="Y2" s="555"/>
      <c r="Z2" s="555"/>
      <c r="AA2" s="555"/>
      <c r="AB2" s="555"/>
      <c r="AC2" s="555"/>
      <c r="AD2" s="555"/>
      <c r="AE2" s="555"/>
      <c r="AF2" s="555"/>
      <c r="AG2" s="555"/>
      <c r="AH2" s="555"/>
      <c r="AI2" s="555"/>
      <c r="AJ2" s="556"/>
      <c r="AK2" s="463">
        <f>AK8+AK32+AK50+AK51</f>
        <v>60</v>
      </c>
      <c r="AL2" s="464"/>
      <c r="AN2" s="201" t="s">
        <v>483</v>
      </c>
    </row>
    <row r="3" spans="1:40" s="203" customFormat="1" ht="18.75" customHeight="1" x14ac:dyDescent="0.2">
      <c r="A3" s="609" t="s">
        <v>493</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1"/>
      <c r="AN3" s="206" t="s">
        <v>484</v>
      </c>
    </row>
    <row r="4" spans="1:40" s="204" customFormat="1" ht="15.95" customHeight="1" x14ac:dyDescent="0.25">
      <c r="A4" s="429" t="s">
        <v>490</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540">
        <f>IF(ISNUMBER(SEARCH("250",A5)),250,IF(ISNUMBER(SEARCH("200",A5)),200,IF(ISNUMBER(SEARCH("150",A5)),150,IF(ISNUMBER(SEARCH("100",A5)),100,IF(ISNUMBER(SEARCH("25",A5)),25,0)))))</f>
        <v>0</v>
      </c>
      <c r="AL4" s="522"/>
      <c r="AN4" s="201" t="s">
        <v>485</v>
      </c>
    </row>
    <row r="5" spans="1:40" s="204" customFormat="1" ht="15" customHeight="1" x14ac:dyDescent="0.25">
      <c r="A5" s="570"/>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2"/>
      <c r="AN5" s="201" t="s">
        <v>486</v>
      </c>
    </row>
    <row r="6" spans="1:40" s="204" customFormat="1" ht="39.950000000000003" customHeight="1" x14ac:dyDescent="0.2">
      <c r="A6" s="625" t="str">
        <f>IF(A5="","",IF(A5=AN1,AN6,IF(A5=AN2,AN7,IF(A5=AN3,AN8,IF(A5=AN4,AN9,IF(A5=AN5,AN10))))))</f>
        <v/>
      </c>
      <c r="B6" s="626"/>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7"/>
      <c r="AN6" s="206" t="s">
        <v>487</v>
      </c>
    </row>
    <row r="7" spans="1:40" s="204" customFormat="1" ht="15.95" customHeight="1" thickBot="1" x14ac:dyDescent="0.25">
      <c r="A7" s="497" t="s">
        <v>173</v>
      </c>
      <c r="B7" s="498"/>
      <c r="C7" s="498"/>
      <c r="D7" s="499"/>
      <c r="E7" s="505" t="s">
        <v>491</v>
      </c>
      <c r="F7" s="506"/>
      <c r="G7" s="506"/>
      <c r="H7" s="506"/>
      <c r="I7" s="506"/>
      <c r="J7" s="506"/>
      <c r="K7" s="506"/>
      <c r="L7" s="502" t="s">
        <v>492</v>
      </c>
      <c r="M7" s="503"/>
      <c r="N7" s="503"/>
      <c r="O7" s="503"/>
      <c r="P7" s="503"/>
      <c r="Q7" s="503"/>
      <c r="R7" s="503"/>
      <c r="S7" s="503"/>
      <c r="T7" s="503"/>
      <c r="U7" s="503"/>
      <c r="V7" s="503"/>
      <c r="W7" s="503"/>
      <c r="X7" s="503"/>
      <c r="Y7" s="503"/>
      <c r="Z7" s="503"/>
      <c r="AA7" s="503"/>
      <c r="AB7" s="503"/>
      <c r="AC7" s="503"/>
      <c r="AD7" s="503"/>
      <c r="AE7" s="504"/>
      <c r="AF7" s="508" t="s">
        <v>174</v>
      </c>
      <c r="AG7" s="508"/>
      <c r="AH7" s="508"/>
      <c r="AI7" s="508"/>
      <c r="AJ7" s="509"/>
      <c r="AK7" s="510"/>
      <c r="AL7" s="511"/>
      <c r="AN7" s="206" t="s">
        <v>488</v>
      </c>
    </row>
    <row r="8" spans="1:40" s="205" customFormat="1" ht="15.95" customHeight="1" thickBot="1" x14ac:dyDescent="0.25">
      <c r="A8" s="512" t="s">
        <v>495</v>
      </c>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492">
        <f>AK4</f>
        <v>0</v>
      </c>
      <c r="AL8" s="493"/>
      <c r="AN8" s="206" t="s">
        <v>489</v>
      </c>
    </row>
    <row r="9" spans="1:40" s="203" customFormat="1" ht="18.75" customHeight="1" x14ac:dyDescent="0.2">
      <c r="A9" s="609" t="s">
        <v>370</v>
      </c>
      <c r="B9" s="610"/>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1"/>
      <c r="AN9" s="206" t="s">
        <v>686</v>
      </c>
    </row>
    <row r="10" spans="1:40" s="203" customFormat="1" ht="15.95" customHeight="1" x14ac:dyDescent="0.2">
      <c r="A10" s="546" t="s">
        <v>175</v>
      </c>
      <c r="B10" s="547"/>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8"/>
      <c r="AN10" s="206" t="s">
        <v>481</v>
      </c>
    </row>
    <row r="11" spans="1:40" s="204" customFormat="1" ht="15.95" customHeight="1" x14ac:dyDescent="0.2">
      <c r="A11" s="589" t="s">
        <v>329</v>
      </c>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1"/>
      <c r="AL11" s="592"/>
    </row>
    <row r="12" spans="1:40" s="203" customFormat="1" ht="15.95" customHeight="1" x14ac:dyDescent="0.2">
      <c r="A12" s="578" t="s">
        <v>581</v>
      </c>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f>(MIN(100,AK13+AK15+AK17))</f>
        <v>0</v>
      </c>
      <c r="AL12" s="581"/>
    </row>
    <row r="13" spans="1:40" s="204" customFormat="1" ht="26.45" customHeight="1" x14ac:dyDescent="0.2">
      <c r="A13" s="593" t="s">
        <v>579</v>
      </c>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5"/>
      <c r="AK13" s="628">
        <f>MIN(100,COUNTA(H14,P14,X14,AF14)*50)</f>
        <v>0</v>
      </c>
      <c r="AL13" s="629"/>
    </row>
    <row r="14" spans="1:40" s="204" customFormat="1" ht="15.95" customHeight="1" x14ac:dyDescent="0.2">
      <c r="A14" s="582" t="s">
        <v>189</v>
      </c>
      <c r="B14" s="583"/>
      <c r="C14" s="583"/>
      <c r="D14" s="583"/>
      <c r="E14" s="583"/>
      <c r="F14" s="584"/>
      <c r="G14" s="228" t="s">
        <v>325</v>
      </c>
      <c r="H14" s="585"/>
      <c r="I14" s="586"/>
      <c r="J14" s="586"/>
      <c r="K14" s="586"/>
      <c r="L14" s="586"/>
      <c r="M14" s="586"/>
      <c r="N14" s="587"/>
      <c r="O14" s="228" t="s">
        <v>326</v>
      </c>
      <c r="P14" s="585"/>
      <c r="Q14" s="586"/>
      <c r="R14" s="586"/>
      <c r="S14" s="586"/>
      <c r="T14" s="586"/>
      <c r="U14" s="586"/>
      <c r="V14" s="587"/>
      <c r="W14" s="228" t="s">
        <v>327</v>
      </c>
      <c r="X14" s="585"/>
      <c r="Y14" s="586"/>
      <c r="Z14" s="586"/>
      <c r="AA14" s="586"/>
      <c r="AB14" s="586"/>
      <c r="AC14" s="586"/>
      <c r="AD14" s="587"/>
      <c r="AE14" s="228" t="s">
        <v>328</v>
      </c>
      <c r="AF14" s="585"/>
      <c r="AG14" s="586"/>
      <c r="AH14" s="586"/>
      <c r="AI14" s="586"/>
      <c r="AJ14" s="586"/>
      <c r="AK14" s="586"/>
      <c r="AL14" s="588"/>
    </row>
    <row r="15" spans="1:40" s="204" customFormat="1" ht="26.45" customHeight="1" x14ac:dyDescent="0.2">
      <c r="A15" s="573" t="s">
        <v>582</v>
      </c>
      <c r="B15" s="574"/>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5"/>
      <c r="AK15" s="619">
        <f>MIN(100,COUNTA(H16,P16,X16,AF16)*25)</f>
        <v>0</v>
      </c>
      <c r="AL15" s="620"/>
    </row>
    <row r="16" spans="1:40" s="204" customFormat="1" ht="15.95" customHeight="1" x14ac:dyDescent="0.2">
      <c r="A16" s="582" t="s">
        <v>189</v>
      </c>
      <c r="B16" s="583"/>
      <c r="C16" s="583"/>
      <c r="D16" s="583"/>
      <c r="E16" s="583"/>
      <c r="F16" s="584"/>
      <c r="G16" s="229" t="s">
        <v>325</v>
      </c>
      <c r="H16" s="585"/>
      <c r="I16" s="586"/>
      <c r="J16" s="586"/>
      <c r="K16" s="586"/>
      <c r="L16" s="586"/>
      <c r="M16" s="586"/>
      <c r="N16" s="587"/>
      <c r="O16" s="229" t="s">
        <v>326</v>
      </c>
      <c r="P16" s="585"/>
      <c r="Q16" s="586"/>
      <c r="R16" s="586"/>
      <c r="S16" s="586"/>
      <c r="T16" s="586"/>
      <c r="U16" s="586"/>
      <c r="V16" s="587"/>
      <c r="W16" s="229" t="s">
        <v>327</v>
      </c>
      <c r="X16" s="585"/>
      <c r="Y16" s="586"/>
      <c r="Z16" s="586"/>
      <c r="AA16" s="586"/>
      <c r="AB16" s="586"/>
      <c r="AC16" s="586"/>
      <c r="AD16" s="587"/>
      <c r="AE16" s="229" t="s">
        <v>328</v>
      </c>
      <c r="AF16" s="585"/>
      <c r="AG16" s="586"/>
      <c r="AH16" s="586"/>
      <c r="AI16" s="586"/>
      <c r="AJ16" s="586"/>
      <c r="AK16" s="586"/>
      <c r="AL16" s="588"/>
    </row>
    <row r="17" spans="1:40" s="204" customFormat="1" ht="26.45" customHeight="1" x14ac:dyDescent="0.2">
      <c r="A17" s="573" t="s">
        <v>580</v>
      </c>
      <c r="B17" s="574"/>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5"/>
      <c r="AK17" s="619">
        <f>MIN(100,COUNTA(H18,P18,X18,AF18)*25)</f>
        <v>0</v>
      </c>
      <c r="AL17" s="620"/>
    </row>
    <row r="18" spans="1:40" s="204" customFormat="1" ht="15.95" customHeight="1" x14ac:dyDescent="0.2">
      <c r="A18" s="582" t="s">
        <v>189</v>
      </c>
      <c r="B18" s="583"/>
      <c r="C18" s="583"/>
      <c r="D18" s="583"/>
      <c r="E18" s="583"/>
      <c r="F18" s="584"/>
      <c r="G18" s="229" t="s">
        <v>325</v>
      </c>
      <c r="H18" s="585"/>
      <c r="I18" s="586"/>
      <c r="J18" s="586"/>
      <c r="K18" s="586"/>
      <c r="L18" s="586"/>
      <c r="M18" s="586"/>
      <c r="N18" s="587"/>
      <c r="O18" s="229" t="s">
        <v>326</v>
      </c>
      <c r="P18" s="585"/>
      <c r="Q18" s="586"/>
      <c r="R18" s="586"/>
      <c r="S18" s="586"/>
      <c r="T18" s="586"/>
      <c r="U18" s="586"/>
      <c r="V18" s="587"/>
      <c r="W18" s="229" t="s">
        <v>327</v>
      </c>
      <c r="X18" s="585"/>
      <c r="Y18" s="586"/>
      <c r="Z18" s="586"/>
      <c r="AA18" s="586"/>
      <c r="AB18" s="586"/>
      <c r="AC18" s="586"/>
      <c r="AD18" s="587"/>
      <c r="AE18" s="229" t="s">
        <v>328</v>
      </c>
      <c r="AF18" s="585"/>
      <c r="AG18" s="586"/>
      <c r="AH18" s="586"/>
      <c r="AI18" s="586"/>
      <c r="AJ18" s="586"/>
      <c r="AK18" s="586"/>
      <c r="AL18" s="588"/>
    </row>
    <row r="19" spans="1:40" s="204" customFormat="1" ht="41.25" customHeight="1" x14ac:dyDescent="0.2">
      <c r="A19" s="597" t="s">
        <v>173</v>
      </c>
      <c r="B19" s="598"/>
      <c r="C19" s="598"/>
      <c r="D19" s="599"/>
      <c r="E19" s="600" t="s">
        <v>209</v>
      </c>
      <c r="F19" s="601"/>
      <c r="G19" s="601"/>
      <c r="H19" s="601"/>
      <c r="I19" s="601"/>
      <c r="J19" s="601"/>
      <c r="K19" s="601"/>
      <c r="L19" s="602" t="s">
        <v>324</v>
      </c>
      <c r="M19" s="603"/>
      <c r="N19" s="603"/>
      <c r="O19" s="603"/>
      <c r="P19" s="603"/>
      <c r="Q19" s="603"/>
      <c r="R19" s="603"/>
      <c r="S19" s="603"/>
      <c r="T19" s="603"/>
      <c r="U19" s="603"/>
      <c r="V19" s="603"/>
      <c r="W19" s="603"/>
      <c r="X19" s="603"/>
      <c r="Y19" s="603"/>
      <c r="Z19" s="603"/>
      <c r="AA19" s="603"/>
      <c r="AB19" s="603"/>
      <c r="AC19" s="603"/>
      <c r="AD19" s="603"/>
      <c r="AE19" s="604"/>
      <c r="AF19" s="605" t="s">
        <v>174</v>
      </c>
      <c r="AG19" s="605"/>
      <c r="AH19" s="605"/>
      <c r="AI19" s="605"/>
      <c r="AJ19" s="606"/>
      <c r="AK19" s="607"/>
      <c r="AL19" s="608"/>
      <c r="AN19" s="206"/>
    </row>
    <row r="20" spans="1:40" s="204" customFormat="1" ht="15.95" customHeight="1" x14ac:dyDescent="0.2">
      <c r="A20" s="497" t="s">
        <v>173</v>
      </c>
      <c r="B20" s="498"/>
      <c r="C20" s="498"/>
      <c r="D20" s="499"/>
      <c r="E20" s="500" t="s">
        <v>331</v>
      </c>
      <c r="F20" s="501"/>
      <c r="G20" s="501"/>
      <c r="H20" s="501"/>
      <c r="I20" s="501"/>
      <c r="J20" s="501"/>
      <c r="K20" s="501"/>
      <c r="L20" s="502" t="s">
        <v>333</v>
      </c>
      <c r="M20" s="503"/>
      <c r="N20" s="503"/>
      <c r="O20" s="503"/>
      <c r="P20" s="503"/>
      <c r="Q20" s="503"/>
      <c r="R20" s="503"/>
      <c r="S20" s="503"/>
      <c r="T20" s="503"/>
      <c r="U20" s="503"/>
      <c r="V20" s="503"/>
      <c r="W20" s="503"/>
      <c r="X20" s="503"/>
      <c r="Y20" s="503"/>
      <c r="Z20" s="503"/>
      <c r="AA20" s="503"/>
      <c r="AB20" s="503"/>
      <c r="AC20" s="503"/>
      <c r="AD20" s="503"/>
      <c r="AE20" s="504"/>
      <c r="AF20" s="508" t="s">
        <v>174</v>
      </c>
      <c r="AG20" s="508"/>
      <c r="AH20" s="508"/>
      <c r="AI20" s="508"/>
      <c r="AJ20" s="509"/>
      <c r="AK20" s="510"/>
      <c r="AL20" s="511"/>
      <c r="AN20" s="206"/>
    </row>
    <row r="21" spans="1:40" s="204" customFormat="1" ht="15.95" customHeight="1" x14ac:dyDescent="0.2">
      <c r="A21" s="429" t="s">
        <v>187</v>
      </c>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540">
        <f>AK22+AK24+AK26</f>
        <v>0</v>
      </c>
      <c r="AL21" s="522"/>
      <c r="AN21" s="206"/>
    </row>
    <row r="22" spans="1:40" s="204" customFormat="1" ht="15.95" customHeight="1" x14ac:dyDescent="0.2">
      <c r="A22" s="494" t="s">
        <v>346</v>
      </c>
      <c r="B22" s="495"/>
      <c r="C22" s="495"/>
      <c r="D22" s="495"/>
      <c r="E22" s="495"/>
      <c r="F22" s="495"/>
      <c r="G22" s="495"/>
      <c r="H22" s="495"/>
      <c r="I22" s="495"/>
      <c r="J22" s="495"/>
      <c r="K22" s="495"/>
      <c r="L22" s="495"/>
      <c r="M22" s="495"/>
      <c r="N22" s="495"/>
      <c r="O22" s="495"/>
      <c r="P22" s="495"/>
      <c r="Q22" s="495"/>
      <c r="R22" s="495"/>
      <c r="S22" s="495"/>
      <c r="T22" s="495"/>
      <c r="U22" s="495"/>
      <c r="V22" s="510"/>
      <c r="W22" s="518"/>
      <c r="X22" s="566" t="s">
        <v>568</v>
      </c>
      <c r="Y22" s="566"/>
      <c r="Z22" s="566"/>
      <c r="AA22" s="566"/>
      <c r="AB22" s="566"/>
      <c r="AC22" s="566"/>
      <c r="AD22" s="566"/>
      <c r="AE22" s="566"/>
      <c r="AF22" s="566"/>
      <c r="AG22" s="566"/>
      <c r="AH22" s="567"/>
      <c r="AI22" s="510"/>
      <c r="AJ22" s="518"/>
      <c r="AK22" s="519">
        <f>IF(OR(V22="",V22="No"),0,IF(AI22="Yes",50,25))</f>
        <v>0</v>
      </c>
      <c r="AL22" s="520"/>
      <c r="AN22" s="206"/>
    </row>
    <row r="23" spans="1:40" s="204" customFormat="1" ht="15.95" customHeight="1" x14ac:dyDescent="0.2">
      <c r="A23" s="497" t="s">
        <v>173</v>
      </c>
      <c r="B23" s="498"/>
      <c r="C23" s="498"/>
      <c r="D23" s="499"/>
      <c r="E23" s="500" t="s">
        <v>221</v>
      </c>
      <c r="F23" s="501"/>
      <c r="G23" s="501"/>
      <c r="H23" s="501"/>
      <c r="I23" s="501"/>
      <c r="J23" s="501"/>
      <c r="K23" s="501"/>
      <c r="L23" s="502" t="s">
        <v>208</v>
      </c>
      <c r="M23" s="503"/>
      <c r="N23" s="503"/>
      <c r="O23" s="503"/>
      <c r="P23" s="503"/>
      <c r="Q23" s="503"/>
      <c r="R23" s="503"/>
      <c r="S23" s="503"/>
      <c r="T23" s="503"/>
      <c r="U23" s="503"/>
      <c r="V23" s="503"/>
      <c r="W23" s="503"/>
      <c r="X23" s="503"/>
      <c r="Y23" s="503"/>
      <c r="Z23" s="503"/>
      <c r="AA23" s="503"/>
      <c r="AB23" s="503"/>
      <c r="AC23" s="503"/>
      <c r="AD23" s="503"/>
      <c r="AE23" s="504"/>
      <c r="AF23" s="508" t="s">
        <v>174</v>
      </c>
      <c r="AG23" s="508"/>
      <c r="AH23" s="508"/>
      <c r="AI23" s="508"/>
      <c r="AJ23" s="509"/>
      <c r="AK23" s="510"/>
      <c r="AL23" s="511"/>
      <c r="AN23" s="206"/>
    </row>
    <row r="24" spans="1:40" s="204" customFormat="1" ht="15.95" customHeight="1" x14ac:dyDescent="0.2">
      <c r="A24" s="494" t="s">
        <v>347</v>
      </c>
      <c r="B24" s="495"/>
      <c r="C24" s="495"/>
      <c r="D24" s="495"/>
      <c r="E24" s="495"/>
      <c r="F24" s="495"/>
      <c r="G24" s="495"/>
      <c r="H24" s="495"/>
      <c r="I24" s="495"/>
      <c r="J24" s="495"/>
      <c r="K24" s="495"/>
      <c r="L24" s="495"/>
      <c r="M24" s="495"/>
      <c r="N24" s="495"/>
      <c r="O24" s="495"/>
      <c r="P24" s="495"/>
      <c r="Q24" s="495"/>
      <c r="R24" s="495"/>
      <c r="S24" s="495"/>
      <c r="T24" s="495"/>
      <c r="U24" s="495"/>
      <c r="V24" s="510"/>
      <c r="W24" s="518"/>
      <c r="X24" s="566" t="s">
        <v>569</v>
      </c>
      <c r="Y24" s="566"/>
      <c r="Z24" s="566"/>
      <c r="AA24" s="566"/>
      <c r="AB24" s="566"/>
      <c r="AC24" s="566"/>
      <c r="AD24" s="566"/>
      <c r="AE24" s="566"/>
      <c r="AF24" s="566"/>
      <c r="AG24" s="566"/>
      <c r="AH24" s="567"/>
      <c r="AI24" s="510"/>
      <c r="AJ24" s="518"/>
      <c r="AK24" s="519">
        <f>IF(OR(V24="",V24="No"),0,IF(AI24="Yes",25,10))</f>
        <v>0</v>
      </c>
      <c r="AL24" s="520"/>
      <c r="AN24" s="206"/>
    </row>
    <row r="25" spans="1:40" s="204" customFormat="1" ht="15.95" customHeight="1" x14ac:dyDescent="0.2">
      <c r="A25" s="497" t="s">
        <v>173</v>
      </c>
      <c r="B25" s="498"/>
      <c r="C25" s="498"/>
      <c r="D25" s="499"/>
      <c r="E25" s="500" t="s">
        <v>222</v>
      </c>
      <c r="F25" s="501"/>
      <c r="G25" s="501"/>
      <c r="H25" s="501"/>
      <c r="I25" s="501"/>
      <c r="J25" s="501"/>
      <c r="K25" s="501"/>
      <c r="L25" s="502" t="s">
        <v>208</v>
      </c>
      <c r="M25" s="503"/>
      <c r="N25" s="503"/>
      <c r="O25" s="503"/>
      <c r="P25" s="503"/>
      <c r="Q25" s="503"/>
      <c r="R25" s="503"/>
      <c r="S25" s="503"/>
      <c r="T25" s="503"/>
      <c r="U25" s="503"/>
      <c r="V25" s="503"/>
      <c r="W25" s="503"/>
      <c r="X25" s="503"/>
      <c r="Y25" s="503"/>
      <c r="Z25" s="503"/>
      <c r="AA25" s="503"/>
      <c r="AB25" s="503"/>
      <c r="AC25" s="503"/>
      <c r="AD25" s="503"/>
      <c r="AE25" s="504"/>
      <c r="AF25" s="508" t="s">
        <v>174</v>
      </c>
      <c r="AG25" s="508"/>
      <c r="AH25" s="508"/>
      <c r="AI25" s="508"/>
      <c r="AJ25" s="509"/>
      <c r="AK25" s="510"/>
      <c r="AL25" s="511"/>
      <c r="AN25" s="206"/>
    </row>
    <row r="26" spans="1:40" s="204" customFormat="1" ht="15.95" customHeight="1" x14ac:dyDescent="0.2">
      <c r="A26" s="494" t="s">
        <v>348</v>
      </c>
      <c r="B26" s="495"/>
      <c r="C26" s="495"/>
      <c r="D26" s="495"/>
      <c r="E26" s="495"/>
      <c r="F26" s="495"/>
      <c r="G26" s="495"/>
      <c r="H26" s="495"/>
      <c r="I26" s="495"/>
      <c r="J26" s="495"/>
      <c r="K26" s="495"/>
      <c r="L26" s="495"/>
      <c r="M26" s="495"/>
      <c r="N26" s="495"/>
      <c r="O26" s="495"/>
      <c r="P26" s="495"/>
      <c r="Q26" s="495"/>
      <c r="R26" s="495"/>
      <c r="S26" s="495"/>
      <c r="T26" s="495"/>
      <c r="U26" s="495"/>
      <c r="V26" s="510"/>
      <c r="W26" s="518"/>
      <c r="X26" s="566" t="s">
        <v>569</v>
      </c>
      <c r="Y26" s="566"/>
      <c r="Z26" s="566"/>
      <c r="AA26" s="566"/>
      <c r="AB26" s="566"/>
      <c r="AC26" s="566"/>
      <c r="AD26" s="566"/>
      <c r="AE26" s="566"/>
      <c r="AF26" s="566"/>
      <c r="AG26" s="566"/>
      <c r="AH26" s="567"/>
      <c r="AI26" s="510"/>
      <c r="AJ26" s="518"/>
      <c r="AK26" s="519">
        <f>IF(OR(V26="",V26="No"),0,IF(AI26="Yes",25,10))</f>
        <v>0</v>
      </c>
      <c r="AL26" s="520"/>
      <c r="AN26" s="206"/>
    </row>
    <row r="27" spans="1:40" s="204" customFormat="1" ht="15.95" customHeight="1" x14ac:dyDescent="0.2">
      <c r="A27" s="497" t="s">
        <v>173</v>
      </c>
      <c r="B27" s="498"/>
      <c r="C27" s="498"/>
      <c r="D27" s="499"/>
      <c r="E27" s="500" t="s">
        <v>223</v>
      </c>
      <c r="F27" s="501"/>
      <c r="G27" s="501"/>
      <c r="H27" s="501"/>
      <c r="I27" s="501"/>
      <c r="J27" s="501"/>
      <c r="K27" s="501"/>
      <c r="L27" s="502" t="s">
        <v>208</v>
      </c>
      <c r="M27" s="503"/>
      <c r="N27" s="503"/>
      <c r="O27" s="503"/>
      <c r="P27" s="503"/>
      <c r="Q27" s="503"/>
      <c r="R27" s="503"/>
      <c r="S27" s="503"/>
      <c r="T27" s="503"/>
      <c r="U27" s="503"/>
      <c r="V27" s="503"/>
      <c r="W27" s="503"/>
      <c r="X27" s="503"/>
      <c r="Y27" s="503"/>
      <c r="Z27" s="503"/>
      <c r="AA27" s="503"/>
      <c r="AB27" s="503"/>
      <c r="AC27" s="503"/>
      <c r="AD27" s="503"/>
      <c r="AE27" s="504"/>
      <c r="AF27" s="508" t="s">
        <v>174</v>
      </c>
      <c r="AG27" s="508"/>
      <c r="AH27" s="508"/>
      <c r="AI27" s="508"/>
      <c r="AJ27" s="509"/>
      <c r="AK27" s="510"/>
      <c r="AL27" s="511"/>
    </row>
    <row r="28" spans="1:40" s="204" customFormat="1" ht="26.25" customHeight="1" x14ac:dyDescent="0.2">
      <c r="A28" s="429" t="s">
        <v>190</v>
      </c>
      <c r="B28" s="430"/>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510"/>
      <c r="AJ28" s="518"/>
      <c r="AK28" s="521">
        <f>IF(AI28&gt;="Yes",75,0)</f>
        <v>0</v>
      </c>
      <c r="AL28" s="522"/>
    </row>
    <row r="29" spans="1:40" s="204" customFormat="1" ht="15.95" customHeight="1" x14ac:dyDescent="0.2">
      <c r="A29" s="497" t="s">
        <v>173</v>
      </c>
      <c r="B29" s="498"/>
      <c r="C29" s="498"/>
      <c r="D29" s="499"/>
      <c r="E29" s="500" t="s">
        <v>224</v>
      </c>
      <c r="F29" s="501"/>
      <c r="G29" s="501"/>
      <c r="H29" s="501"/>
      <c r="I29" s="501"/>
      <c r="J29" s="501"/>
      <c r="K29" s="501"/>
      <c r="L29" s="502" t="s">
        <v>182</v>
      </c>
      <c r="M29" s="503"/>
      <c r="N29" s="503"/>
      <c r="O29" s="503"/>
      <c r="P29" s="503"/>
      <c r="Q29" s="503"/>
      <c r="R29" s="503"/>
      <c r="S29" s="503"/>
      <c r="T29" s="503"/>
      <c r="U29" s="503"/>
      <c r="V29" s="503"/>
      <c r="W29" s="503"/>
      <c r="X29" s="503"/>
      <c r="Y29" s="503"/>
      <c r="Z29" s="503"/>
      <c r="AA29" s="503"/>
      <c r="AB29" s="503"/>
      <c r="AC29" s="503"/>
      <c r="AD29" s="503"/>
      <c r="AE29" s="504"/>
      <c r="AF29" s="508" t="s">
        <v>174</v>
      </c>
      <c r="AG29" s="508"/>
      <c r="AH29" s="508"/>
      <c r="AI29" s="508"/>
      <c r="AJ29" s="509"/>
      <c r="AK29" s="510"/>
      <c r="AL29" s="511"/>
    </row>
    <row r="30" spans="1:40" s="204" customFormat="1" ht="25.5" customHeight="1" x14ac:dyDescent="0.2">
      <c r="A30" s="429" t="s">
        <v>450</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510"/>
      <c r="AJ30" s="518"/>
      <c r="AK30" s="630">
        <f>IF(AI30&gt;="Yes",25,0)</f>
        <v>0</v>
      </c>
      <c r="AL30" s="631"/>
      <c r="AN30" s="205"/>
    </row>
    <row r="31" spans="1:40" s="204" customFormat="1" ht="15.95" customHeight="1" thickBot="1" x14ac:dyDescent="0.25">
      <c r="A31" s="497" t="s">
        <v>173</v>
      </c>
      <c r="B31" s="498"/>
      <c r="C31" s="498"/>
      <c r="D31" s="499"/>
      <c r="E31" s="500" t="s">
        <v>225</v>
      </c>
      <c r="F31" s="501"/>
      <c r="G31" s="501"/>
      <c r="H31" s="501"/>
      <c r="I31" s="501"/>
      <c r="J31" s="501"/>
      <c r="K31" s="501"/>
      <c r="L31" s="502" t="s">
        <v>183</v>
      </c>
      <c r="M31" s="503"/>
      <c r="N31" s="503"/>
      <c r="O31" s="503"/>
      <c r="P31" s="503"/>
      <c r="Q31" s="503"/>
      <c r="R31" s="503"/>
      <c r="S31" s="503"/>
      <c r="T31" s="503"/>
      <c r="U31" s="503"/>
      <c r="V31" s="503"/>
      <c r="W31" s="503"/>
      <c r="X31" s="503"/>
      <c r="Y31" s="503"/>
      <c r="Z31" s="503"/>
      <c r="AA31" s="503"/>
      <c r="AB31" s="503"/>
      <c r="AC31" s="503"/>
      <c r="AD31" s="503"/>
      <c r="AE31" s="504"/>
      <c r="AF31" s="508" t="s">
        <v>174</v>
      </c>
      <c r="AG31" s="508"/>
      <c r="AH31" s="508"/>
      <c r="AI31" s="508"/>
      <c r="AJ31" s="509"/>
      <c r="AK31" s="525"/>
      <c r="AL31" s="526"/>
      <c r="AN31" s="202"/>
    </row>
    <row r="32" spans="1:40" s="205" customFormat="1" ht="15.95" customHeight="1" thickBot="1" x14ac:dyDescent="0.25">
      <c r="A32" s="615" t="s">
        <v>178</v>
      </c>
      <c r="B32" s="616"/>
      <c r="C32" s="616"/>
      <c r="D32" s="616"/>
      <c r="E32" s="616"/>
      <c r="F32" s="616"/>
      <c r="G32" s="616"/>
      <c r="H32" s="616"/>
      <c r="I32" s="616"/>
      <c r="J32" s="616"/>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7">
        <f>AK12+AK21+AK28+AK30</f>
        <v>0</v>
      </c>
      <c r="AL32" s="618"/>
      <c r="AN32" s="202"/>
    </row>
    <row r="33" spans="1:40" s="203" customFormat="1" ht="18.75" customHeight="1" x14ac:dyDescent="0.2">
      <c r="A33" s="543" t="s">
        <v>371</v>
      </c>
      <c r="B33" s="544"/>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4"/>
      <c r="AI33" s="544"/>
      <c r="AJ33" s="544"/>
      <c r="AK33" s="544"/>
      <c r="AL33" s="545"/>
      <c r="AN33" s="205"/>
    </row>
    <row r="34" spans="1:40" s="204" customFormat="1" ht="15.95" customHeight="1" x14ac:dyDescent="0.2">
      <c r="A34" s="429" t="s">
        <v>217</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1"/>
      <c r="AK34" s="521">
        <v>60</v>
      </c>
      <c r="AL34" s="522"/>
    </row>
    <row r="35" spans="1:40" s="204" customFormat="1" ht="15.95" customHeight="1" x14ac:dyDescent="0.2">
      <c r="A35" s="429" t="s">
        <v>300</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1"/>
      <c r="AK35" s="521">
        <f>IF(AND(AK37="Yes",AK39="Yes",AK41="Yes"),40,0)</f>
        <v>0</v>
      </c>
      <c r="AL35" s="522"/>
      <c r="AN35" s="206"/>
    </row>
    <row r="36" spans="1:40" s="204" customFormat="1" ht="15.95" customHeight="1" x14ac:dyDescent="0.2">
      <c r="A36" s="494" t="s">
        <v>295</v>
      </c>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6"/>
      <c r="AN36" s="206"/>
    </row>
    <row r="37" spans="1:40" s="204" customFormat="1" ht="15.95" customHeight="1" x14ac:dyDescent="0.2">
      <c r="A37" s="497" t="s">
        <v>173</v>
      </c>
      <c r="B37" s="498"/>
      <c r="C37" s="498"/>
      <c r="D37" s="499"/>
      <c r="E37" s="505" t="s">
        <v>303</v>
      </c>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7"/>
      <c r="AF37" s="508" t="s">
        <v>174</v>
      </c>
      <c r="AG37" s="508"/>
      <c r="AH37" s="508"/>
      <c r="AI37" s="508"/>
      <c r="AJ37" s="509"/>
      <c r="AK37" s="510"/>
      <c r="AL37" s="511"/>
      <c r="AN37" s="206"/>
    </row>
    <row r="38" spans="1:40" s="204" customFormat="1" ht="15.95" customHeight="1" x14ac:dyDescent="0.2">
      <c r="A38" s="494" t="s">
        <v>296</v>
      </c>
      <c r="B38" s="495"/>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6"/>
      <c r="AN38" s="206"/>
    </row>
    <row r="39" spans="1:40" s="204" customFormat="1" ht="15.95" customHeight="1" x14ac:dyDescent="0.2">
      <c r="A39" s="497" t="s">
        <v>173</v>
      </c>
      <c r="B39" s="498"/>
      <c r="C39" s="498"/>
      <c r="D39" s="499"/>
      <c r="E39" s="500" t="s">
        <v>559</v>
      </c>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14"/>
      <c r="AF39" s="508" t="s">
        <v>174</v>
      </c>
      <c r="AG39" s="508"/>
      <c r="AH39" s="508"/>
      <c r="AI39" s="508"/>
      <c r="AJ39" s="509"/>
      <c r="AK39" s="510"/>
      <c r="AL39" s="511"/>
    </row>
    <row r="40" spans="1:40" s="204" customFormat="1" ht="15.95" customHeight="1" x14ac:dyDescent="0.2">
      <c r="A40" s="494" t="s">
        <v>297</v>
      </c>
      <c r="B40" s="4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6"/>
      <c r="AN40" s="206"/>
    </row>
    <row r="41" spans="1:40" s="204" customFormat="1" ht="15.95" customHeight="1" x14ac:dyDescent="0.2">
      <c r="A41" s="497" t="s">
        <v>173</v>
      </c>
      <c r="B41" s="498"/>
      <c r="C41" s="498"/>
      <c r="D41" s="499"/>
      <c r="E41" s="500" t="s">
        <v>230</v>
      </c>
      <c r="F41" s="501"/>
      <c r="G41" s="501"/>
      <c r="H41" s="501"/>
      <c r="I41" s="501"/>
      <c r="J41" s="501"/>
      <c r="K41" s="501"/>
      <c r="L41" s="502"/>
      <c r="M41" s="503"/>
      <c r="N41" s="503"/>
      <c r="O41" s="503"/>
      <c r="P41" s="503"/>
      <c r="Q41" s="503"/>
      <c r="R41" s="503"/>
      <c r="S41" s="503"/>
      <c r="T41" s="503"/>
      <c r="U41" s="503"/>
      <c r="V41" s="503"/>
      <c r="W41" s="503"/>
      <c r="X41" s="503"/>
      <c r="Y41" s="503"/>
      <c r="Z41" s="503"/>
      <c r="AA41" s="503"/>
      <c r="AB41" s="503"/>
      <c r="AC41" s="503"/>
      <c r="AD41" s="503"/>
      <c r="AE41" s="504"/>
      <c r="AF41" s="508" t="s">
        <v>174</v>
      </c>
      <c r="AG41" s="508"/>
      <c r="AH41" s="508"/>
      <c r="AI41" s="508"/>
      <c r="AJ41" s="509"/>
      <c r="AK41" s="510"/>
      <c r="AL41" s="511"/>
      <c r="AN41" s="206"/>
    </row>
    <row r="42" spans="1:40" s="204" customFormat="1" ht="26.25" customHeight="1" x14ac:dyDescent="0.2">
      <c r="A42" s="535" t="s">
        <v>705</v>
      </c>
      <c r="B42" s="536"/>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7"/>
      <c r="AJ42" s="538"/>
      <c r="AK42" s="521">
        <f>IF(AI42&gt;="Yes",30,0)</f>
        <v>0</v>
      </c>
      <c r="AL42" s="522"/>
      <c r="AN42" s="206"/>
    </row>
    <row r="43" spans="1:40" s="204" customFormat="1" ht="15.95" customHeight="1" x14ac:dyDescent="0.2">
      <c r="A43" s="429" t="s">
        <v>215</v>
      </c>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540">
        <f>AK44+AK46+AK48</f>
        <v>0</v>
      </c>
      <c r="AL43" s="522"/>
      <c r="AN43" s="206"/>
    </row>
    <row r="44" spans="1:40" s="204" customFormat="1" ht="15.95" customHeight="1" x14ac:dyDescent="0.2">
      <c r="A44" s="494" t="s">
        <v>212</v>
      </c>
      <c r="B44" s="539"/>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10"/>
      <c r="AJ44" s="518"/>
      <c r="AK44" s="519">
        <f>IF(AI44&gt;="Yes",20,0)</f>
        <v>0</v>
      </c>
      <c r="AL44" s="520"/>
      <c r="AN44" s="206"/>
    </row>
    <row r="45" spans="1:40" s="204" customFormat="1" ht="15.95" customHeight="1" x14ac:dyDescent="0.2">
      <c r="A45" s="497" t="s">
        <v>173</v>
      </c>
      <c r="B45" s="498"/>
      <c r="C45" s="498"/>
      <c r="D45" s="499"/>
      <c r="E45" s="500" t="s">
        <v>231</v>
      </c>
      <c r="F45" s="501"/>
      <c r="G45" s="501"/>
      <c r="H45" s="501"/>
      <c r="I45" s="501"/>
      <c r="J45" s="501"/>
      <c r="K45" s="501"/>
      <c r="L45" s="502"/>
      <c r="M45" s="503"/>
      <c r="N45" s="503"/>
      <c r="O45" s="503"/>
      <c r="P45" s="503"/>
      <c r="Q45" s="503"/>
      <c r="R45" s="503"/>
      <c r="S45" s="503"/>
      <c r="T45" s="503"/>
      <c r="U45" s="503"/>
      <c r="V45" s="503"/>
      <c r="W45" s="503"/>
      <c r="X45" s="503"/>
      <c r="Y45" s="503"/>
      <c r="Z45" s="503"/>
      <c r="AA45" s="503"/>
      <c r="AB45" s="503"/>
      <c r="AC45" s="503"/>
      <c r="AD45" s="503"/>
      <c r="AE45" s="504"/>
      <c r="AF45" s="508" t="s">
        <v>174</v>
      </c>
      <c r="AG45" s="508"/>
      <c r="AH45" s="508"/>
      <c r="AI45" s="508"/>
      <c r="AJ45" s="509"/>
      <c r="AK45" s="510"/>
      <c r="AL45" s="511"/>
      <c r="AN45" s="206"/>
    </row>
    <row r="46" spans="1:40" s="204" customFormat="1" ht="15.95" customHeight="1" x14ac:dyDescent="0.2">
      <c r="A46" s="494" t="s">
        <v>213</v>
      </c>
      <c r="B46" s="539"/>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c r="AA46" s="539"/>
      <c r="AB46" s="539"/>
      <c r="AC46" s="539"/>
      <c r="AD46" s="539"/>
      <c r="AE46" s="539"/>
      <c r="AF46" s="539"/>
      <c r="AG46" s="539"/>
      <c r="AH46" s="539"/>
      <c r="AI46" s="510"/>
      <c r="AJ46" s="518"/>
      <c r="AK46" s="519">
        <f>IF(AI46&gt;="Yes",20,0)</f>
        <v>0</v>
      </c>
      <c r="AL46" s="520"/>
      <c r="AN46" s="206"/>
    </row>
    <row r="47" spans="1:40" s="204" customFormat="1" ht="15.95" customHeight="1" x14ac:dyDescent="0.2">
      <c r="A47" s="497" t="s">
        <v>173</v>
      </c>
      <c r="B47" s="498"/>
      <c r="C47" s="498"/>
      <c r="D47" s="499"/>
      <c r="E47" s="500" t="s">
        <v>232</v>
      </c>
      <c r="F47" s="501"/>
      <c r="G47" s="501"/>
      <c r="H47" s="501"/>
      <c r="I47" s="501"/>
      <c r="J47" s="501"/>
      <c r="K47" s="501"/>
      <c r="L47" s="502"/>
      <c r="M47" s="503"/>
      <c r="N47" s="503"/>
      <c r="O47" s="503"/>
      <c r="P47" s="503"/>
      <c r="Q47" s="503"/>
      <c r="R47" s="503"/>
      <c r="S47" s="503"/>
      <c r="T47" s="503"/>
      <c r="U47" s="503"/>
      <c r="V47" s="503"/>
      <c r="W47" s="503"/>
      <c r="X47" s="503"/>
      <c r="Y47" s="503"/>
      <c r="Z47" s="503"/>
      <c r="AA47" s="503"/>
      <c r="AB47" s="503"/>
      <c r="AC47" s="503"/>
      <c r="AD47" s="503"/>
      <c r="AE47" s="504"/>
      <c r="AF47" s="508" t="s">
        <v>174</v>
      </c>
      <c r="AG47" s="508"/>
      <c r="AH47" s="508"/>
      <c r="AI47" s="508"/>
      <c r="AJ47" s="509"/>
      <c r="AK47" s="510"/>
      <c r="AL47" s="511"/>
      <c r="AN47" s="206"/>
    </row>
    <row r="48" spans="1:40" s="204" customFormat="1" ht="15.95" customHeight="1" x14ac:dyDescent="0.2">
      <c r="A48" s="494" t="s">
        <v>214</v>
      </c>
      <c r="B48" s="539"/>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10"/>
      <c r="AJ48" s="518"/>
      <c r="AK48" s="519">
        <f>IF(AI48&gt;="Yes",30,0)</f>
        <v>0</v>
      </c>
      <c r="AL48" s="520"/>
    </row>
    <row r="49" spans="1:40" s="204" customFormat="1" ht="15.95" customHeight="1" thickBot="1" x14ac:dyDescent="0.25">
      <c r="A49" s="497" t="s">
        <v>173</v>
      </c>
      <c r="B49" s="498"/>
      <c r="C49" s="498"/>
      <c r="D49" s="499"/>
      <c r="E49" s="500" t="s">
        <v>237</v>
      </c>
      <c r="F49" s="501"/>
      <c r="G49" s="501"/>
      <c r="H49" s="501"/>
      <c r="I49" s="501"/>
      <c r="J49" s="501"/>
      <c r="K49" s="501"/>
      <c r="L49" s="502"/>
      <c r="M49" s="503"/>
      <c r="N49" s="503"/>
      <c r="O49" s="503"/>
      <c r="P49" s="503"/>
      <c r="Q49" s="503"/>
      <c r="R49" s="503"/>
      <c r="S49" s="503"/>
      <c r="T49" s="503"/>
      <c r="U49" s="503"/>
      <c r="V49" s="503"/>
      <c r="W49" s="503"/>
      <c r="X49" s="503"/>
      <c r="Y49" s="503"/>
      <c r="Z49" s="503"/>
      <c r="AA49" s="503"/>
      <c r="AB49" s="503"/>
      <c r="AC49" s="503"/>
      <c r="AD49" s="503"/>
      <c r="AE49" s="504"/>
      <c r="AF49" s="508" t="s">
        <v>174</v>
      </c>
      <c r="AG49" s="508"/>
      <c r="AH49" s="508"/>
      <c r="AI49" s="508"/>
      <c r="AJ49" s="509"/>
      <c r="AK49" s="525"/>
      <c r="AL49" s="526"/>
      <c r="AN49" s="203"/>
    </row>
    <row r="50" spans="1:40" s="205" customFormat="1" ht="15.95" customHeight="1" thickBot="1" x14ac:dyDescent="0.25">
      <c r="A50" s="512" t="s">
        <v>426</v>
      </c>
      <c r="B50" s="513"/>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492">
        <f>AK34+AK35+AK42+AK43</f>
        <v>60</v>
      </c>
      <c r="AL50" s="493"/>
      <c r="AN50" s="202"/>
    </row>
    <row r="51" spans="1:40" s="203" customFormat="1" ht="18.75" customHeight="1" thickBot="1" x14ac:dyDescent="0.25">
      <c r="A51" s="560" t="s">
        <v>430</v>
      </c>
      <c r="B51" s="561"/>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2"/>
      <c r="AD51" s="563" t="s">
        <v>425</v>
      </c>
      <c r="AE51" s="563"/>
      <c r="AF51" s="563"/>
      <c r="AG51" s="563"/>
      <c r="AH51" s="563"/>
      <c r="AI51" s="563"/>
      <c r="AJ51" s="564"/>
      <c r="AK51" s="492">
        <f>'CDBG State Objectives'!$AK$3</f>
        <v>0</v>
      </c>
      <c r="AL51" s="493"/>
      <c r="AN51" s="202"/>
    </row>
    <row r="52" spans="1:40" ht="15" thickBot="1" x14ac:dyDescent="0.25">
      <c r="A52" s="223"/>
    </row>
    <row r="53" spans="1:40" ht="35.25" customHeight="1" thickBot="1" x14ac:dyDescent="0.25">
      <c r="A53" s="634" t="s">
        <v>701</v>
      </c>
      <c r="B53" s="635"/>
      <c r="C53" s="635"/>
      <c r="D53" s="635"/>
      <c r="E53" s="635"/>
      <c r="F53" s="635"/>
      <c r="G53" s="635"/>
      <c r="H53" s="635"/>
      <c r="I53" s="635"/>
      <c r="J53" s="635"/>
      <c r="K53" s="635"/>
      <c r="L53" s="635"/>
      <c r="M53" s="635"/>
      <c r="N53" s="635"/>
      <c r="O53" s="635"/>
      <c r="P53" s="635"/>
      <c r="Q53" s="635"/>
      <c r="R53" s="635"/>
      <c r="S53" s="635"/>
      <c r="T53" s="635"/>
      <c r="U53" s="554" t="s">
        <v>702</v>
      </c>
      <c r="V53" s="555"/>
      <c r="W53" s="555"/>
      <c r="X53" s="555"/>
      <c r="Y53" s="555"/>
      <c r="Z53" s="555"/>
      <c r="AA53" s="555"/>
      <c r="AB53" s="555"/>
      <c r="AC53" s="555"/>
      <c r="AD53" s="555"/>
      <c r="AE53" s="555"/>
      <c r="AF53" s="555"/>
      <c r="AG53" s="555"/>
      <c r="AH53" s="555"/>
      <c r="AI53" s="555"/>
      <c r="AJ53" s="556"/>
      <c r="AK53" s="541">
        <f>AK58+AK62+AK82+AK100+AK101</f>
        <v>60</v>
      </c>
      <c r="AL53" s="542"/>
      <c r="AN53" s="203"/>
    </row>
    <row r="54" spans="1:40" s="203" customFormat="1" ht="18.75" customHeight="1" x14ac:dyDescent="0.2">
      <c r="A54" s="543" t="s">
        <v>498</v>
      </c>
      <c r="B54" s="544"/>
      <c r="C54" s="544"/>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5"/>
      <c r="AN54" s="206"/>
    </row>
    <row r="55" spans="1:40" s="204" customFormat="1" ht="15.95" customHeight="1" x14ac:dyDescent="0.2">
      <c r="A55" s="639" t="s">
        <v>501</v>
      </c>
      <c r="B55" s="640"/>
      <c r="C55" s="640"/>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0"/>
      <c r="AD55" s="640"/>
      <c r="AE55" s="640"/>
      <c r="AF55" s="640"/>
      <c r="AG55" s="640"/>
      <c r="AH55" s="640"/>
      <c r="AI55" s="510"/>
      <c r="AJ55" s="518"/>
      <c r="AK55" s="519">
        <f>IF(AI55&gt;="Yes",150,0)</f>
        <v>0</v>
      </c>
      <c r="AL55" s="520"/>
      <c r="AN55" s="206"/>
    </row>
    <row r="56" spans="1:40" s="204" customFormat="1" ht="53.25" customHeight="1" x14ac:dyDescent="0.25">
      <c r="A56" s="636" t="s">
        <v>494</v>
      </c>
      <c r="B56" s="637"/>
      <c r="C56" s="637"/>
      <c r="D56" s="637"/>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7"/>
      <c r="AF56" s="637"/>
      <c r="AG56" s="637"/>
      <c r="AH56" s="637"/>
      <c r="AI56" s="637"/>
      <c r="AJ56" s="637"/>
      <c r="AK56" s="637"/>
      <c r="AL56" s="638"/>
      <c r="AN56" s="201"/>
    </row>
    <row r="57" spans="1:40" s="204" customFormat="1" ht="15.95" customHeight="1" thickBot="1" x14ac:dyDescent="0.25">
      <c r="A57" s="497" t="s">
        <v>173</v>
      </c>
      <c r="B57" s="498"/>
      <c r="C57" s="498"/>
      <c r="D57" s="499"/>
      <c r="E57" s="505" t="s">
        <v>497</v>
      </c>
      <c r="F57" s="506"/>
      <c r="G57" s="506"/>
      <c r="H57" s="506"/>
      <c r="I57" s="506"/>
      <c r="J57" s="506"/>
      <c r="K57" s="506"/>
      <c r="L57" s="502" t="s">
        <v>561</v>
      </c>
      <c r="M57" s="503"/>
      <c r="N57" s="503"/>
      <c r="O57" s="503"/>
      <c r="P57" s="503"/>
      <c r="Q57" s="503"/>
      <c r="R57" s="503"/>
      <c r="S57" s="503"/>
      <c r="T57" s="503"/>
      <c r="U57" s="503"/>
      <c r="V57" s="503"/>
      <c r="W57" s="503"/>
      <c r="X57" s="503"/>
      <c r="Y57" s="503"/>
      <c r="Z57" s="503"/>
      <c r="AA57" s="503"/>
      <c r="AB57" s="503"/>
      <c r="AC57" s="503"/>
      <c r="AD57" s="503"/>
      <c r="AE57" s="504"/>
      <c r="AF57" s="508" t="s">
        <v>174</v>
      </c>
      <c r="AG57" s="508"/>
      <c r="AH57" s="508"/>
      <c r="AI57" s="508"/>
      <c r="AJ57" s="509"/>
      <c r="AK57" s="510"/>
      <c r="AL57" s="511"/>
      <c r="AN57" s="206"/>
    </row>
    <row r="58" spans="1:40" s="205" customFormat="1" ht="15.95" customHeight="1" thickBot="1" x14ac:dyDescent="0.25">
      <c r="A58" s="512" t="s">
        <v>499</v>
      </c>
      <c r="B58" s="513"/>
      <c r="C58" s="513"/>
      <c r="D58" s="513"/>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492">
        <f>AK55</f>
        <v>0</v>
      </c>
      <c r="AL58" s="493"/>
      <c r="AN58" s="206"/>
    </row>
    <row r="59" spans="1:40" s="203" customFormat="1" ht="18.75" customHeight="1" x14ac:dyDescent="0.2">
      <c r="A59" s="609" t="s">
        <v>370</v>
      </c>
      <c r="B59" s="610"/>
      <c r="C59" s="610"/>
      <c r="D59" s="610"/>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0"/>
      <c r="AK59" s="610"/>
      <c r="AL59" s="611"/>
    </row>
    <row r="60" spans="1:40" s="203" customFormat="1" ht="15.95" customHeight="1" x14ac:dyDescent="0.2">
      <c r="A60" s="546" t="s">
        <v>175</v>
      </c>
      <c r="B60" s="547"/>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c r="AK60" s="547"/>
      <c r="AL60" s="548"/>
      <c r="AN60" s="206"/>
    </row>
    <row r="61" spans="1:40" s="204" customFormat="1" ht="15.95" customHeight="1" x14ac:dyDescent="0.2">
      <c r="A61" s="589" t="s">
        <v>329</v>
      </c>
      <c r="B61" s="590"/>
      <c r="C61" s="590"/>
      <c r="D61" s="590"/>
      <c r="E61" s="590"/>
      <c r="F61" s="590"/>
      <c r="G61" s="590"/>
      <c r="H61" s="590"/>
      <c r="I61" s="590"/>
      <c r="J61" s="590"/>
      <c r="K61" s="590"/>
      <c r="L61" s="590"/>
      <c r="M61" s="590"/>
      <c r="N61" s="590"/>
      <c r="O61" s="590"/>
      <c r="P61" s="590"/>
      <c r="Q61" s="590"/>
      <c r="R61" s="590"/>
      <c r="S61" s="590"/>
      <c r="T61" s="590"/>
      <c r="U61" s="590"/>
      <c r="V61" s="590"/>
      <c r="W61" s="590"/>
      <c r="X61" s="590"/>
      <c r="Y61" s="590"/>
      <c r="Z61" s="590"/>
      <c r="AA61" s="590"/>
      <c r="AB61" s="590"/>
      <c r="AC61" s="590"/>
      <c r="AD61" s="590"/>
      <c r="AE61" s="590"/>
      <c r="AF61" s="590"/>
      <c r="AG61" s="590"/>
      <c r="AH61" s="590"/>
      <c r="AI61" s="590"/>
      <c r="AJ61" s="590"/>
      <c r="AK61" s="591"/>
      <c r="AL61" s="592"/>
    </row>
    <row r="62" spans="1:40" s="203" customFormat="1" ht="15.95" customHeight="1" x14ac:dyDescent="0.2">
      <c r="A62" s="578" t="s">
        <v>581</v>
      </c>
      <c r="B62" s="579"/>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f>(MIN(100,AK63+AK65+AK67))</f>
        <v>0</v>
      </c>
      <c r="AL62" s="581"/>
    </row>
    <row r="63" spans="1:40" s="204" customFormat="1" ht="26.45" customHeight="1" x14ac:dyDescent="0.2">
      <c r="A63" s="593" t="s">
        <v>579</v>
      </c>
      <c r="B63" s="594"/>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5"/>
      <c r="AK63" s="628">
        <f>MIN(100,COUNTA(H64,P64,X64,AF64)*50)</f>
        <v>0</v>
      </c>
      <c r="AL63" s="629"/>
    </row>
    <row r="64" spans="1:40" s="204" customFormat="1" ht="15.95" customHeight="1" x14ac:dyDescent="0.2">
      <c r="A64" s="582" t="s">
        <v>189</v>
      </c>
      <c r="B64" s="583"/>
      <c r="C64" s="583"/>
      <c r="D64" s="583"/>
      <c r="E64" s="583"/>
      <c r="F64" s="584"/>
      <c r="G64" s="228" t="s">
        <v>325</v>
      </c>
      <c r="H64" s="585"/>
      <c r="I64" s="586"/>
      <c r="J64" s="586"/>
      <c r="K64" s="586"/>
      <c r="L64" s="586"/>
      <c r="M64" s="586"/>
      <c r="N64" s="587"/>
      <c r="O64" s="228" t="s">
        <v>326</v>
      </c>
      <c r="P64" s="585"/>
      <c r="Q64" s="586"/>
      <c r="R64" s="586"/>
      <c r="S64" s="586"/>
      <c r="T64" s="586"/>
      <c r="U64" s="586"/>
      <c r="V64" s="587"/>
      <c r="W64" s="228" t="s">
        <v>327</v>
      </c>
      <c r="X64" s="585"/>
      <c r="Y64" s="586"/>
      <c r="Z64" s="586"/>
      <c r="AA64" s="586"/>
      <c r="AB64" s="586"/>
      <c r="AC64" s="586"/>
      <c r="AD64" s="587"/>
      <c r="AE64" s="228" t="s">
        <v>328</v>
      </c>
      <c r="AF64" s="585"/>
      <c r="AG64" s="586"/>
      <c r="AH64" s="586"/>
      <c r="AI64" s="586"/>
      <c r="AJ64" s="586"/>
      <c r="AK64" s="586"/>
      <c r="AL64" s="588"/>
    </row>
    <row r="65" spans="1:40" s="204" customFormat="1" ht="26.45" customHeight="1" x14ac:dyDescent="0.2">
      <c r="A65" s="573" t="s">
        <v>582</v>
      </c>
      <c r="B65" s="574"/>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5"/>
      <c r="AK65" s="619">
        <f>MIN(100,COUNTA(H66,P66,X66,AF66)*25)</f>
        <v>0</v>
      </c>
      <c r="AL65" s="620"/>
    </row>
    <row r="66" spans="1:40" s="204" customFormat="1" ht="15.95" customHeight="1" x14ac:dyDescent="0.2">
      <c r="A66" s="582" t="s">
        <v>189</v>
      </c>
      <c r="B66" s="583"/>
      <c r="C66" s="583"/>
      <c r="D66" s="583"/>
      <c r="E66" s="583"/>
      <c r="F66" s="584"/>
      <c r="G66" s="229" t="s">
        <v>325</v>
      </c>
      <c r="H66" s="585"/>
      <c r="I66" s="586"/>
      <c r="J66" s="586"/>
      <c r="K66" s="586"/>
      <c r="L66" s="586"/>
      <c r="M66" s="586"/>
      <c r="N66" s="587"/>
      <c r="O66" s="229" t="s">
        <v>326</v>
      </c>
      <c r="P66" s="585"/>
      <c r="Q66" s="586"/>
      <c r="R66" s="586"/>
      <c r="S66" s="586"/>
      <c r="T66" s="586"/>
      <c r="U66" s="586"/>
      <c r="V66" s="587"/>
      <c r="W66" s="229" t="s">
        <v>327</v>
      </c>
      <c r="X66" s="585"/>
      <c r="Y66" s="586"/>
      <c r="Z66" s="586"/>
      <c r="AA66" s="586"/>
      <c r="AB66" s="586"/>
      <c r="AC66" s="586"/>
      <c r="AD66" s="587"/>
      <c r="AE66" s="229" t="s">
        <v>328</v>
      </c>
      <c r="AF66" s="585"/>
      <c r="AG66" s="586"/>
      <c r="AH66" s="586"/>
      <c r="AI66" s="586"/>
      <c r="AJ66" s="586"/>
      <c r="AK66" s="586"/>
      <c r="AL66" s="588"/>
    </row>
    <row r="67" spans="1:40" s="204" customFormat="1" ht="26.45" customHeight="1" x14ac:dyDescent="0.2">
      <c r="A67" s="573" t="s">
        <v>580</v>
      </c>
      <c r="B67" s="574"/>
      <c r="C67" s="574"/>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4"/>
      <c r="AF67" s="574"/>
      <c r="AG67" s="574"/>
      <c r="AH67" s="574"/>
      <c r="AI67" s="574"/>
      <c r="AJ67" s="575"/>
      <c r="AK67" s="619">
        <f>MIN(100,COUNTA(H68,P68,X68,AF68)*25)</f>
        <v>0</v>
      </c>
      <c r="AL67" s="620"/>
    </row>
    <row r="68" spans="1:40" s="204" customFormat="1" ht="15.95" customHeight="1" x14ac:dyDescent="0.2">
      <c r="A68" s="582" t="s">
        <v>189</v>
      </c>
      <c r="B68" s="583"/>
      <c r="C68" s="583"/>
      <c r="D68" s="583"/>
      <c r="E68" s="583"/>
      <c r="F68" s="584"/>
      <c r="G68" s="229" t="s">
        <v>325</v>
      </c>
      <c r="H68" s="585"/>
      <c r="I68" s="586"/>
      <c r="J68" s="586"/>
      <c r="K68" s="586"/>
      <c r="L68" s="586"/>
      <c r="M68" s="586"/>
      <c r="N68" s="587"/>
      <c r="O68" s="229" t="s">
        <v>326</v>
      </c>
      <c r="P68" s="585"/>
      <c r="Q68" s="586"/>
      <c r="R68" s="586"/>
      <c r="S68" s="586"/>
      <c r="T68" s="586"/>
      <c r="U68" s="586"/>
      <c r="V68" s="587"/>
      <c r="W68" s="229" t="s">
        <v>327</v>
      </c>
      <c r="X68" s="585"/>
      <c r="Y68" s="586"/>
      <c r="Z68" s="586"/>
      <c r="AA68" s="586"/>
      <c r="AB68" s="586"/>
      <c r="AC68" s="586"/>
      <c r="AD68" s="587"/>
      <c r="AE68" s="229" t="s">
        <v>328</v>
      </c>
      <c r="AF68" s="585"/>
      <c r="AG68" s="586"/>
      <c r="AH68" s="586"/>
      <c r="AI68" s="586"/>
      <c r="AJ68" s="586"/>
      <c r="AK68" s="586"/>
      <c r="AL68" s="588"/>
    </row>
    <row r="69" spans="1:40" s="204" customFormat="1" ht="41.25" customHeight="1" x14ac:dyDescent="0.2">
      <c r="A69" s="497" t="s">
        <v>173</v>
      </c>
      <c r="B69" s="498"/>
      <c r="C69" s="498"/>
      <c r="D69" s="499"/>
      <c r="E69" s="500" t="s">
        <v>219</v>
      </c>
      <c r="F69" s="501"/>
      <c r="G69" s="501"/>
      <c r="H69" s="501"/>
      <c r="I69" s="501"/>
      <c r="J69" s="501"/>
      <c r="K69" s="501"/>
      <c r="L69" s="502" t="s">
        <v>324</v>
      </c>
      <c r="M69" s="503"/>
      <c r="N69" s="503"/>
      <c r="O69" s="503"/>
      <c r="P69" s="503"/>
      <c r="Q69" s="503"/>
      <c r="R69" s="503"/>
      <c r="S69" s="503"/>
      <c r="T69" s="503"/>
      <c r="U69" s="503"/>
      <c r="V69" s="503"/>
      <c r="W69" s="503"/>
      <c r="X69" s="503"/>
      <c r="Y69" s="503"/>
      <c r="Z69" s="503"/>
      <c r="AA69" s="503"/>
      <c r="AB69" s="503"/>
      <c r="AC69" s="503"/>
      <c r="AD69" s="503"/>
      <c r="AE69" s="504"/>
      <c r="AF69" s="508" t="s">
        <v>174</v>
      </c>
      <c r="AG69" s="508"/>
      <c r="AH69" s="508"/>
      <c r="AI69" s="508"/>
      <c r="AJ69" s="509"/>
      <c r="AK69" s="510"/>
      <c r="AL69" s="511"/>
      <c r="AN69" s="206"/>
    </row>
    <row r="70" spans="1:40" s="204" customFormat="1" ht="15.95" customHeight="1" x14ac:dyDescent="0.2">
      <c r="A70" s="497" t="s">
        <v>173</v>
      </c>
      <c r="B70" s="498"/>
      <c r="C70" s="498"/>
      <c r="D70" s="499"/>
      <c r="E70" s="500" t="s">
        <v>330</v>
      </c>
      <c r="F70" s="501"/>
      <c r="G70" s="501"/>
      <c r="H70" s="501"/>
      <c r="I70" s="501"/>
      <c r="J70" s="501"/>
      <c r="K70" s="501"/>
      <c r="L70" s="502" t="s">
        <v>333</v>
      </c>
      <c r="M70" s="503"/>
      <c r="N70" s="503"/>
      <c r="O70" s="503"/>
      <c r="P70" s="503"/>
      <c r="Q70" s="503"/>
      <c r="R70" s="503"/>
      <c r="S70" s="503"/>
      <c r="T70" s="503"/>
      <c r="U70" s="503"/>
      <c r="V70" s="503"/>
      <c r="W70" s="503"/>
      <c r="X70" s="503"/>
      <c r="Y70" s="503"/>
      <c r="Z70" s="503"/>
      <c r="AA70" s="503"/>
      <c r="AB70" s="503"/>
      <c r="AC70" s="503"/>
      <c r="AD70" s="503"/>
      <c r="AE70" s="504"/>
      <c r="AF70" s="508" t="s">
        <v>174</v>
      </c>
      <c r="AG70" s="508"/>
      <c r="AH70" s="508"/>
      <c r="AI70" s="508"/>
      <c r="AJ70" s="509"/>
      <c r="AK70" s="510"/>
      <c r="AL70" s="511"/>
      <c r="AN70" s="206"/>
    </row>
    <row r="71" spans="1:40" s="204" customFormat="1" ht="15.95" customHeight="1" x14ac:dyDescent="0.2">
      <c r="A71" s="429" t="s">
        <v>187</v>
      </c>
      <c r="B71" s="430"/>
      <c r="C71" s="430"/>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540">
        <f>AK72+AK74+AK76</f>
        <v>0</v>
      </c>
      <c r="AL71" s="522"/>
      <c r="AN71" s="206"/>
    </row>
    <row r="72" spans="1:40" s="204" customFormat="1" ht="15.95" customHeight="1" x14ac:dyDescent="0.2">
      <c r="A72" s="494" t="s">
        <v>346</v>
      </c>
      <c r="B72" s="495"/>
      <c r="C72" s="495"/>
      <c r="D72" s="495"/>
      <c r="E72" s="495"/>
      <c r="F72" s="495"/>
      <c r="G72" s="495"/>
      <c r="H72" s="495"/>
      <c r="I72" s="495"/>
      <c r="J72" s="495"/>
      <c r="K72" s="495"/>
      <c r="L72" s="495"/>
      <c r="M72" s="495"/>
      <c r="N72" s="495"/>
      <c r="O72" s="495"/>
      <c r="P72" s="495"/>
      <c r="Q72" s="495"/>
      <c r="R72" s="495"/>
      <c r="S72" s="495"/>
      <c r="T72" s="495"/>
      <c r="U72" s="495"/>
      <c r="V72" s="510"/>
      <c r="W72" s="518"/>
      <c r="X72" s="566" t="s">
        <v>568</v>
      </c>
      <c r="Y72" s="566"/>
      <c r="Z72" s="566"/>
      <c r="AA72" s="566"/>
      <c r="AB72" s="566"/>
      <c r="AC72" s="566"/>
      <c r="AD72" s="566"/>
      <c r="AE72" s="566"/>
      <c r="AF72" s="566"/>
      <c r="AG72" s="566"/>
      <c r="AH72" s="567"/>
      <c r="AI72" s="510"/>
      <c r="AJ72" s="518"/>
      <c r="AK72" s="519">
        <f>IF(OR(V72="",V72="No"),0,IF(AI72="Yes",50,25))</f>
        <v>0</v>
      </c>
      <c r="AL72" s="520"/>
      <c r="AN72" s="206"/>
    </row>
    <row r="73" spans="1:40" s="204" customFormat="1" ht="15.95" customHeight="1" x14ac:dyDescent="0.2">
      <c r="A73" s="497" t="s">
        <v>173</v>
      </c>
      <c r="B73" s="498"/>
      <c r="C73" s="498"/>
      <c r="D73" s="499"/>
      <c r="E73" s="500" t="s">
        <v>220</v>
      </c>
      <c r="F73" s="501"/>
      <c r="G73" s="501"/>
      <c r="H73" s="501"/>
      <c r="I73" s="501"/>
      <c r="J73" s="501"/>
      <c r="K73" s="501"/>
      <c r="L73" s="502" t="s">
        <v>208</v>
      </c>
      <c r="M73" s="503"/>
      <c r="N73" s="503"/>
      <c r="O73" s="503"/>
      <c r="P73" s="503"/>
      <c r="Q73" s="503"/>
      <c r="R73" s="503"/>
      <c r="S73" s="503"/>
      <c r="T73" s="503"/>
      <c r="U73" s="503"/>
      <c r="V73" s="503"/>
      <c r="W73" s="503"/>
      <c r="X73" s="503"/>
      <c r="Y73" s="503"/>
      <c r="Z73" s="503"/>
      <c r="AA73" s="503"/>
      <c r="AB73" s="503"/>
      <c r="AC73" s="503"/>
      <c r="AD73" s="503"/>
      <c r="AE73" s="504"/>
      <c r="AF73" s="508" t="s">
        <v>174</v>
      </c>
      <c r="AG73" s="508"/>
      <c r="AH73" s="508"/>
      <c r="AI73" s="508"/>
      <c r="AJ73" s="509"/>
      <c r="AK73" s="510"/>
      <c r="AL73" s="511"/>
      <c r="AN73" s="206"/>
    </row>
    <row r="74" spans="1:40" s="204" customFormat="1" ht="15.95" customHeight="1" x14ac:dyDescent="0.2">
      <c r="A74" s="494" t="s">
        <v>347</v>
      </c>
      <c r="B74" s="495"/>
      <c r="C74" s="495"/>
      <c r="D74" s="495"/>
      <c r="E74" s="495"/>
      <c r="F74" s="495"/>
      <c r="G74" s="495"/>
      <c r="H74" s="495"/>
      <c r="I74" s="495"/>
      <c r="J74" s="495"/>
      <c r="K74" s="495"/>
      <c r="L74" s="495"/>
      <c r="M74" s="495"/>
      <c r="N74" s="495"/>
      <c r="O74" s="495"/>
      <c r="P74" s="495"/>
      <c r="Q74" s="495"/>
      <c r="R74" s="495"/>
      <c r="S74" s="495"/>
      <c r="T74" s="495"/>
      <c r="U74" s="495"/>
      <c r="V74" s="510"/>
      <c r="W74" s="518"/>
      <c r="X74" s="566" t="s">
        <v>569</v>
      </c>
      <c r="Y74" s="566"/>
      <c r="Z74" s="566"/>
      <c r="AA74" s="566"/>
      <c r="AB74" s="566"/>
      <c r="AC74" s="566"/>
      <c r="AD74" s="566"/>
      <c r="AE74" s="566"/>
      <c r="AF74" s="566"/>
      <c r="AG74" s="566"/>
      <c r="AH74" s="567"/>
      <c r="AI74" s="510"/>
      <c r="AJ74" s="518"/>
      <c r="AK74" s="519">
        <f>IF(OR(V74="",V74="No"),0,IF(AI74="Yes",25,10))</f>
        <v>0</v>
      </c>
      <c r="AL74" s="520"/>
      <c r="AN74" s="206"/>
    </row>
    <row r="75" spans="1:40" s="204" customFormat="1" ht="15.95" customHeight="1" x14ac:dyDescent="0.2">
      <c r="A75" s="497" t="s">
        <v>173</v>
      </c>
      <c r="B75" s="498"/>
      <c r="C75" s="498"/>
      <c r="D75" s="499"/>
      <c r="E75" s="500" t="s">
        <v>226</v>
      </c>
      <c r="F75" s="501"/>
      <c r="G75" s="501"/>
      <c r="H75" s="501"/>
      <c r="I75" s="501"/>
      <c r="J75" s="501"/>
      <c r="K75" s="501"/>
      <c r="L75" s="502" t="s">
        <v>208</v>
      </c>
      <c r="M75" s="503"/>
      <c r="N75" s="503"/>
      <c r="O75" s="503"/>
      <c r="P75" s="503"/>
      <c r="Q75" s="503"/>
      <c r="R75" s="503"/>
      <c r="S75" s="503"/>
      <c r="T75" s="503"/>
      <c r="U75" s="503"/>
      <c r="V75" s="503"/>
      <c r="W75" s="503"/>
      <c r="X75" s="503"/>
      <c r="Y75" s="503"/>
      <c r="Z75" s="503"/>
      <c r="AA75" s="503"/>
      <c r="AB75" s="503"/>
      <c r="AC75" s="503"/>
      <c r="AD75" s="503"/>
      <c r="AE75" s="504"/>
      <c r="AF75" s="508" t="s">
        <v>174</v>
      </c>
      <c r="AG75" s="508"/>
      <c r="AH75" s="508"/>
      <c r="AI75" s="508"/>
      <c r="AJ75" s="509"/>
      <c r="AK75" s="510"/>
      <c r="AL75" s="511"/>
      <c r="AN75" s="206"/>
    </row>
    <row r="76" spans="1:40" s="204" customFormat="1" ht="15.95" customHeight="1" x14ac:dyDescent="0.2">
      <c r="A76" s="494" t="s">
        <v>348</v>
      </c>
      <c r="B76" s="495"/>
      <c r="C76" s="495"/>
      <c r="D76" s="495"/>
      <c r="E76" s="495"/>
      <c r="F76" s="495"/>
      <c r="G76" s="495"/>
      <c r="H76" s="495"/>
      <c r="I76" s="495"/>
      <c r="J76" s="495"/>
      <c r="K76" s="495"/>
      <c r="L76" s="495"/>
      <c r="M76" s="495"/>
      <c r="N76" s="495"/>
      <c r="O76" s="495"/>
      <c r="P76" s="495"/>
      <c r="Q76" s="495"/>
      <c r="R76" s="495"/>
      <c r="S76" s="495"/>
      <c r="T76" s="495"/>
      <c r="U76" s="495"/>
      <c r="V76" s="510"/>
      <c r="W76" s="518"/>
      <c r="X76" s="566" t="s">
        <v>569</v>
      </c>
      <c r="Y76" s="566"/>
      <c r="Z76" s="566"/>
      <c r="AA76" s="566"/>
      <c r="AB76" s="566"/>
      <c r="AC76" s="566"/>
      <c r="AD76" s="566"/>
      <c r="AE76" s="566"/>
      <c r="AF76" s="566"/>
      <c r="AG76" s="566"/>
      <c r="AH76" s="567"/>
      <c r="AI76" s="510"/>
      <c r="AJ76" s="518"/>
      <c r="AK76" s="519">
        <f>IF(OR(V76="",V76="No"),0,IF(AI76="Yes",25,10))</f>
        <v>0</v>
      </c>
      <c r="AL76" s="520"/>
      <c r="AN76" s="206"/>
    </row>
    <row r="77" spans="1:40" s="204" customFormat="1" ht="15.95" customHeight="1" x14ac:dyDescent="0.2">
      <c r="A77" s="497" t="s">
        <v>173</v>
      </c>
      <c r="B77" s="498"/>
      <c r="C77" s="498"/>
      <c r="D77" s="499"/>
      <c r="E77" s="500" t="s">
        <v>227</v>
      </c>
      <c r="F77" s="501"/>
      <c r="G77" s="501"/>
      <c r="H77" s="501"/>
      <c r="I77" s="501"/>
      <c r="J77" s="501"/>
      <c r="K77" s="501"/>
      <c r="L77" s="502" t="s">
        <v>208</v>
      </c>
      <c r="M77" s="503"/>
      <c r="N77" s="503"/>
      <c r="O77" s="503"/>
      <c r="P77" s="503"/>
      <c r="Q77" s="503"/>
      <c r="R77" s="503"/>
      <c r="S77" s="503"/>
      <c r="T77" s="503"/>
      <c r="U77" s="503"/>
      <c r="V77" s="503"/>
      <c r="W77" s="503"/>
      <c r="X77" s="503"/>
      <c r="Y77" s="503"/>
      <c r="Z77" s="503"/>
      <c r="AA77" s="503"/>
      <c r="AB77" s="503"/>
      <c r="AC77" s="503"/>
      <c r="AD77" s="503"/>
      <c r="AE77" s="504"/>
      <c r="AF77" s="508" t="s">
        <v>174</v>
      </c>
      <c r="AG77" s="508"/>
      <c r="AH77" s="508"/>
      <c r="AI77" s="508"/>
      <c r="AJ77" s="509"/>
      <c r="AK77" s="510"/>
      <c r="AL77" s="511"/>
    </row>
    <row r="78" spans="1:40" s="204" customFormat="1" ht="26.25" customHeight="1" x14ac:dyDescent="0.2">
      <c r="A78" s="429" t="s">
        <v>191</v>
      </c>
      <c r="B78" s="430"/>
      <c r="C78" s="430"/>
      <c r="D78" s="430"/>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510"/>
      <c r="AJ78" s="518"/>
      <c r="AK78" s="521">
        <f>IF(AI78&gt;="Yes",75,0)</f>
        <v>0</v>
      </c>
      <c r="AL78" s="522"/>
    </row>
    <row r="79" spans="1:40" s="204" customFormat="1" ht="15.95" customHeight="1" x14ac:dyDescent="0.2">
      <c r="A79" s="497" t="s">
        <v>173</v>
      </c>
      <c r="B79" s="498"/>
      <c r="C79" s="498"/>
      <c r="D79" s="499"/>
      <c r="E79" s="500" t="s">
        <v>228</v>
      </c>
      <c r="F79" s="501"/>
      <c r="G79" s="501"/>
      <c r="H79" s="501"/>
      <c r="I79" s="501"/>
      <c r="J79" s="501"/>
      <c r="K79" s="501"/>
      <c r="L79" s="502" t="s">
        <v>182</v>
      </c>
      <c r="M79" s="503"/>
      <c r="N79" s="503"/>
      <c r="O79" s="503"/>
      <c r="P79" s="503"/>
      <c r="Q79" s="503"/>
      <c r="R79" s="503"/>
      <c r="S79" s="503"/>
      <c r="T79" s="503"/>
      <c r="U79" s="503"/>
      <c r="V79" s="503"/>
      <c r="W79" s="503"/>
      <c r="X79" s="503"/>
      <c r="Y79" s="503"/>
      <c r="Z79" s="503"/>
      <c r="AA79" s="503"/>
      <c r="AB79" s="503"/>
      <c r="AC79" s="503"/>
      <c r="AD79" s="503"/>
      <c r="AE79" s="504"/>
      <c r="AF79" s="508" t="s">
        <v>174</v>
      </c>
      <c r="AG79" s="508"/>
      <c r="AH79" s="508"/>
      <c r="AI79" s="508"/>
      <c r="AJ79" s="509"/>
      <c r="AK79" s="510"/>
      <c r="AL79" s="511"/>
    </row>
    <row r="80" spans="1:40" s="204" customFormat="1" ht="25.5" customHeight="1" x14ac:dyDescent="0.2">
      <c r="A80" s="429" t="s">
        <v>450</v>
      </c>
      <c r="B80" s="430"/>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510"/>
      <c r="AJ80" s="518"/>
      <c r="AK80" s="521">
        <f>IF(AI80&gt;="Yes",25,0)</f>
        <v>0</v>
      </c>
      <c r="AL80" s="522"/>
      <c r="AN80" s="205"/>
    </row>
    <row r="81" spans="1:40" s="204" customFormat="1" ht="15.95" customHeight="1" thickBot="1" x14ac:dyDescent="0.25">
      <c r="A81" s="497" t="s">
        <v>173</v>
      </c>
      <c r="B81" s="498"/>
      <c r="C81" s="498"/>
      <c r="D81" s="499"/>
      <c r="E81" s="500" t="s">
        <v>229</v>
      </c>
      <c r="F81" s="501"/>
      <c r="G81" s="501"/>
      <c r="H81" s="501"/>
      <c r="I81" s="501"/>
      <c r="J81" s="501"/>
      <c r="K81" s="501"/>
      <c r="L81" s="502" t="s">
        <v>183</v>
      </c>
      <c r="M81" s="503"/>
      <c r="N81" s="503"/>
      <c r="O81" s="503"/>
      <c r="P81" s="503"/>
      <c r="Q81" s="503"/>
      <c r="R81" s="503"/>
      <c r="S81" s="503"/>
      <c r="T81" s="503"/>
      <c r="U81" s="503"/>
      <c r="V81" s="503"/>
      <c r="W81" s="503"/>
      <c r="X81" s="503"/>
      <c r="Y81" s="503"/>
      <c r="Z81" s="503"/>
      <c r="AA81" s="503"/>
      <c r="AB81" s="503"/>
      <c r="AC81" s="503"/>
      <c r="AD81" s="503"/>
      <c r="AE81" s="504"/>
      <c r="AF81" s="508" t="s">
        <v>174</v>
      </c>
      <c r="AG81" s="508"/>
      <c r="AH81" s="508"/>
      <c r="AI81" s="508"/>
      <c r="AJ81" s="509"/>
      <c r="AK81" s="525"/>
      <c r="AL81" s="526"/>
      <c r="AN81" s="202"/>
    </row>
    <row r="82" spans="1:40" s="205" customFormat="1" ht="15.95" customHeight="1" thickBot="1" x14ac:dyDescent="0.25">
      <c r="A82" s="621" t="s">
        <v>178</v>
      </c>
      <c r="B82" s="622"/>
      <c r="C82" s="622"/>
      <c r="D82" s="622"/>
      <c r="E82" s="622"/>
      <c r="F82" s="622"/>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c r="AK82" s="492">
        <f>AK62+AK71+AK78+AK80</f>
        <v>0</v>
      </c>
      <c r="AL82" s="493"/>
      <c r="AN82" s="202"/>
    </row>
    <row r="83" spans="1:40" s="203" customFormat="1" ht="18.75" customHeight="1" x14ac:dyDescent="0.2">
      <c r="A83" s="609" t="s">
        <v>371</v>
      </c>
      <c r="B83" s="610"/>
      <c r="C83" s="610"/>
      <c r="D83" s="610"/>
      <c r="E83" s="610"/>
      <c r="F83" s="610"/>
      <c r="G83" s="610"/>
      <c r="H83" s="610"/>
      <c r="I83" s="610"/>
      <c r="J83" s="610"/>
      <c r="K83" s="610"/>
      <c r="L83" s="610"/>
      <c r="M83" s="610"/>
      <c r="N83" s="610"/>
      <c r="O83" s="610"/>
      <c r="P83" s="610"/>
      <c r="Q83" s="610"/>
      <c r="R83" s="610"/>
      <c r="S83" s="610"/>
      <c r="T83" s="610"/>
      <c r="U83" s="610"/>
      <c r="V83" s="610"/>
      <c r="W83" s="610"/>
      <c r="X83" s="610"/>
      <c r="Y83" s="610"/>
      <c r="Z83" s="610"/>
      <c r="AA83" s="610"/>
      <c r="AB83" s="610"/>
      <c r="AC83" s="610"/>
      <c r="AD83" s="610"/>
      <c r="AE83" s="610"/>
      <c r="AF83" s="610"/>
      <c r="AG83" s="610"/>
      <c r="AH83" s="610"/>
      <c r="AI83" s="610"/>
      <c r="AJ83" s="610"/>
      <c r="AK83" s="610"/>
      <c r="AL83" s="611"/>
      <c r="AN83" s="205"/>
    </row>
    <row r="84" spans="1:40" s="204" customFormat="1" ht="25.5" customHeight="1" x14ac:dyDescent="0.2">
      <c r="A84" s="429" t="s">
        <v>217</v>
      </c>
      <c r="B84" s="430"/>
      <c r="C84" s="430"/>
      <c r="D84" s="430"/>
      <c r="E84" s="430"/>
      <c r="F84" s="430"/>
      <c r="G84" s="430"/>
      <c r="H84" s="430"/>
      <c r="I84" s="430"/>
      <c r="J84" s="430"/>
      <c r="K84" s="430"/>
      <c r="L84" s="430"/>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1"/>
      <c r="AK84" s="521">
        <v>60</v>
      </c>
      <c r="AL84" s="522"/>
    </row>
    <row r="85" spans="1:40" s="204" customFormat="1" ht="15.95" customHeight="1" x14ac:dyDescent="0.2">
      <c r="A85" s="429" t="s">
        <v>300</v>
      </c>
      <c r="B85" s="430"/>
      <c r="C85" s="430"/>
      <c r="D85" s="430"/>
      <c r="E85" s="430"/>
      <c r="F85" s="430"/>
      <c r="G85" s="430"/>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1"/>
      <c r="AK85" s="521">
        <f>IF(AND(AK87="Yes",AK89="Yes",AK91="Yes"),40,0)</f>
        <v>0</v>
      </c>
      <c r="AL85" s="522"/>
      <c r="AN85" s="206"/>
    </row>
    <row r="86" spans="1:40" s="204" customFormat="1" ht="15.95" customHeight="1" x14ac:dyDescent="0.2">
      <c r="A86" s="494" t="s">
        <v>295</v>
      </c>
      <c r="B86" s="495"/>
      <c r="C86" s="495"/>
      <c r="D86" s="495"/>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5"/>
      <c r="AK86" s="495"/>
      <c r="AL86" s="496"/>
      <c r="AN86" s="206"/>
    </row>
    <row r="87" spans="1:40" s="204" customFormat="1" ht="15.95" customHeight="1" x14ac:dyDescent="0.2">
      <c r="A87" s="497" t="s">
        <v>173</v>
      </c>
      <c r="B87" s="498"/>
      <c r="C87" s="498"/>
      <c r="D87" s="499"/>
      <c r="E87" s="505" t="s">
        <v>304</v>
      </c>
      <c r="F87" s="506"/>
      <c r="G87" s="506"/>
      <c r="H87" s="506"/>
      <c r="I87" s="506"/>
      <c r="J87" s="506"/>
      <c r="K87" s="506"/>
      <c r="L87" s="506"/>
      <c r="M87" s="506"/>
      <c r="N87" s="506"/>
      <c r="O87" s="506"/>
      <c r="P87" s="506"/>
      <c r="Q87" s="506"/>
      <c r="R87" s="506"/>
      <c r="S87" s="506"/>
      <c r="T87" s="506"/>
      <c r="U87" s="506"/>
      <c r="V87" s="506"/>
      <c r="W87" s="506"/>
      <c r="X87" s="506"/>
      <c r="Y87" s="506"/>
      <c r="Z87" s="506"/>
      <c r="AA87" s="506"/>
      <c r="AB87" s="506"/>
      <c r="AC87" s="506"/>
      <c r="AD87" s="506"/>
      <c r="AE87" s="507"/>
      <c r="AF87" s="508" t="s">
        <v>174</v>
      </c>
      <c r="AG87" s="508"/>
      <c r="AH87" s="508"/>
      <c r="AI87" s="508"/>
      <c r="AJ87" s="509"/>
      <c r="AK87" s="510"/>
      <c r="AL87" s="511"/>
      <c r="AN87" s="206"/>
    </row>
    <row r="88" spans="1:40" s="204" customFormat="1" ht="15.95" customHeight="1" x14ac:dyDescent="0.2">
      <c r="A88" s="494" t="s">
        <v>296</v>
      </c>
      <c r="B88" s="495"/>
      <c r="C88" s="495"/>
      <c r="D88" s="495"/>
      <c r="E88" s="495"/>
      <c r="F88" s="495"/>
      <c r="G88" s="495"/>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c r="AG88" s="495"/>
      <c r="AH88" s="495"/>
      <c r="AI88" s="495"/>
      <c r="AJ88" s="495"/>
      <c r="AK88" s="495"/>
      <c r="AL88" s="496"/>
      <c r="AN88" s="206"/>
    </row>
    <row r="89" spans="1:40" s="204" customFormat="1" ht="15.95" customHeight="1" x14ac:dyDescent="0.2">
      <c r="A89" s="497" t="s">
        <v>173</v>
      </c>
      <c r="B89" s="498"/>
      <c r="C89" s="498"/>
      <c r="D89" s="499"/>
      <c r="E89" s="500" t="s">
        <v>560</v>
      </c>
      <c r="F89" s="501"/>
      <c r="G89" s="501"/>
      <c r="H89" s="501"/>
      <c r="I89" s="501"/>
      <c r="J89" s="501"/>
      <c r="K89" s="501"/>
      <c r="L89" s="501"/>
      <c r="M89" s="501"/>
      <c r="N89" s="501"/>
      <c r="O89" s="501"/>
      <c r="P89" s="501"/>
      <c r="Q89" s="501"/>
      <c r="R89" s="501"/>
      <c r="S89" s="501"/>
      <c r="T89" s="501"/>
      <c r="U89" s="501"/>
      <c r="V89" s="501"/>
      <c r="W89" s="501"/>
      <c r="X89" s="501"/>
      <c r="Y89" s="501"/>
      <c r="Z89" s="501"/>
      <c r="AA89" s="501"/>
      <c r="AB89" s="501"/>
      <c r="AC89" s="501"/>
      <c r="AD89" s="501"/>
      <c r="AE89" s="514"/>
      <c r="AF89" s="508" t="s">
        <v>174</v>
      </c>
      <c r="AG89" s="508"/>
      <c r="AH89" s="508"/>
      <c r="AI89" s="508"/>
      <c r="AJ89" s="509"/>
      <c r="AK89" s="510"/>
      <c r="AL89" s="511"/>
    </row>
    <row r="90" spans="1:40" s="204" customFormat="1" ht="15.95" customHeight="1" x14ac:dyDescent="0.2">
      <c r="A90" s="494" t="s">
        <v>297</v>
      </c>
      <c r="B90" s="495"/>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6"/>
      <c r="AN90" s="206"/>
    </row>
    <row r="91" spans="1:40" s="204" customFormat="1" ht="15.95" customHeight="1" x14ac:dyDescent="0.2">
      <c r="A91" s="497" t="s">
        <v>173</v>
      </c>
      <c r="B91" s="498"/>
      <c r="C91" s="498"/>
      <c r="D91" s="499"/>
      <c r="E91" s="500" t="s">
        <v>233</v>
      </c>
      <c r="F91" s="501"/>
      <c r="G91" s="501"/>
      <c r="H91" s="501"/>
      <c r="I91" s="501"/>
      <c r="J91" s="501"/>
      <c r="K91" s="501"/>
      <c r="L91" s="502"/>
      <c r="M91" s="503"/>
      <c r="N91" s="503"/>
      <c r="O91" s="503"/>
      <c r="P91" s="503"/>
      <c r="Q91" s="503"/>
      <c r="R91" s="503"/>
      <c r="S91" s="503"/>
      <c r="T91" s="503"/>
      <c r="U91" s="503"/>
      <c r="V91" s="503"/>
      <c r="W91" s="503"/>
      <c r="X91" s="503"/>
      <c r="Y91" s="503"/>
      <c r="Z91" s="503"/>
      <c r="AA91" s="503"/>
      <c r="AB91" s="503"/>
      <c r="AC91" s="503"/>
      <c r="AD91" s="503"/>
      <c r="AE91" s="504"/>
      <c r="AF91" s="508" t="s">
        <v>174</v>
      </c>
      <c r="AG91" s="508"/>
      <c r="AH91" s="508"/>
      <c r="AI91" s="508"/>
      <c r="AJ91" s="509"/>
      <c r="AK91" s="510"/>
      <c r="AL91" s="511"/>
      <c r="AN91" s="206"/>
    </row>
    <row r="92" spans="1:40" s="204" customFormat="1" ht="26.25" customHeight="1" x14ac:dyDescent="0.2">
      <c r="A92" s="535" t="s">
        <v>705</v>
      </c>
      <c r="B92" s="536"/>
      <c r="C92" s="536"/>
      <c r="D92" s="536"/>
      <c r="E92" s="536"/>
      <c r="F92" s="536"/>
      <c r="G92" s="536"/>
      <c r="H92" s="536"/>
      <c r="I92" s="536"/>
      <c r="J92" s="536"/>
      <c r="K92" s="536"/>
      <c r="L92" s="536"/>
      <c r="M92" s="536"/>
      <c r="N92" s="536"/>
      <c r="O92" s="536"/>
      <c r="P92" s="536"/>
      <c r="Q92" s="536"/>
      <c r="R92" s="536"/>
      <c r="S92" s="536"/>
      <c r="T92" s="536"/>
      <c r="U92" s="536"/>
      <c r="V92" s="536"/>
      <c r="W92" s="536"/>
      <c r="X92" s="536"/>
      <c r="Y92" s="536"/>
      <c r="Z92" s="536"/>
      <c r="AA92" s="536"/>
      <c r="AB92" s="536"/>
      <c r="AC92" s="536"/>
      <c r="AD92" s="536"/>
      <c r="AE92" s="536"/>
      <c r="AF92" s="536"/>
      <c r="AG92" s="536"/>
      <c r="AH92" s="536"/>
      <c r="AI92" s="537"/>
      <c r="AJ92" s="538"/>
      <c r="AK92" s="521">
        <f>IF(AI92&gt;="Yes",30,0)</f>
        <v>0</v>
      </c>
      <c r="AL92" s="522"/>
      <c r="AN92" s="206"/>
    </row>
    <row r="93" spans="1:40" s="204" customFormat="1" ht="15.95" customHeight="1" x14ac:dyDescent="0.2">
      <c r="A93" s="429" t="s">
        <v>215</v>
      </c>
      <c r="B93" s="430"/>
      <c r="C93" s="430"/>
      <c r="D93" s="430"/>
      <c r="E93" s="430"/>
      <c r="F93" s="430"/>
      <c r="G93" s="430"/>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540">
        <f>AK94+AK96+AK98</f>
        <v>0</v>
      </c>
      <c r="AL93" s="522"/>
      <c r="AN93" s="206"/>
    </row>
    <row r="94" spans="1:40" s="204" customFormat="1" ht="15.95" customHeight="1" x14ac:dyDescent="0.2">
      <c r="A94" s="494" t="s">
        <v>212</v>
      </c>
      <c r="B94" s="539"/>
      <c r="C94" s="539"/>
      <c r="D94" s="539"/>
      <c r="E94" s="539"/>
      <c r="F94" s="539"/>
      <c r="G94" s="539"/>
      <c r="H94" s="539"/>
      <c r="I94" s="539"/>
      <c r="J94" s="539"/>
      <c r="K94" s="539"/>
      <c r="L94" s="539"/>
      <c r="M94" s="539"/>
      <c r="N94" s="539"/>
      <c r="O94" s="539"/>
      <c r="P94" s="539"/>
      <c r="Q94" s="539"/>
      <c r="R94" s="539"/>
      <c r="S94" s="539"/>
      <c r="T94" s="539"/>
      <c r="U94" s="539"/>
      <c r="V94" s="539"/>
      <c r="W94" s="539"/>
      <c r="X94" s="539"/>
      <c r="Y94" s="539"/>
      <c r="Z94" s="539"/>
      <c r="AA94" s="539"/>
      <c r="AB94" s="539"/>
      <c r="AC94" s="539"/>
      <c r="AD94" s="539"/>
      <c r="AE94" s="539"/>
      <c r="AF94" s="539"/>
      <c r="AG94" s="539"/>
      <c r="AH94" s="539"/>
      <c r="AI94" s="510"/>
      <c r="AJ94" s="518"/>
      <c r="AK94" s="519">
        <f>IF(AI94&gt;="Yes",20,0)</f>
        <v>0</v>
      </c>
      <c r="AL94" s="520"/>
      <c r="AN94" s="206"/>
    </row>
    <row r="95" spans="1:40" s="204" customFormat="1" ht="15.95" customHeight="1" x14ac:dyDescent="0.2">
      <c r="A95" s="497" t="s">
        <v>173</v>
      </c>
      <c r="B95" s="498"/>
      <c r="C95" s="498"/>
      <c r="D95" s="499"/>
      <c r="E95" s="500" t="s">
        <v>234</v>
      </c>
      <c r="F95" s="501"/>
      <c r="G95" s="501"/>
      <c r="H95" s="501"/>
      <c r="I95" s="501"/>
      <c r="J95" s="501"/>
      <c r="K95" s="501"/>
      <c r="L95" s="502"/>
      <c r="M95" s="503"/>
      <c r="N95" s="503"/>
      <c r="O95" s="503"/>
      <c r="P95" s="503"/>
      <c r="Q95" s="503"/>
      <c r="R95" s="503"/>
      <c r="S95" s="503"/>
      <c r="T95" s="503"/>
      <c r="U95" s="503"/>
      <c r="V95" s="503"/>
      <c r="W95" s="503"/>
      <c r="X95" s="503"/>
      <c r="Y95" s="503"/>
      <c r="Z95" s="503"/>
      <c r="AA95" s="503"/>
      <c r="AB95" s="503"/>
      <c r="AC95" s="503"/>
      <c r="AD95" s="503"/>
      <c r="AE95" s="504"/>
      <c r="AF95" s="508" t="s">
        <v>174</v>
      </c>
      <c r="AG95" s="508"/>
      <c r="AH95" s="508"/>
      <c r="AI95" s="508"/>
      <c r="AJ95" s="509"/>
      <c r="AK95" s="510"/>
      <c r="AL95" s="511"/>
      <c r="AN95" s="206"/>
    </row>
    <row r="96" spans="1:40" s="204" customFormat="1" ht="15.95" customHeight="1" x14ac:dyDescent="0.2">
      <c r="A96" s="494" t="s">
        <v>213</v>
      </c>
      <c r="B96" s="539"/>
      <c r="C96" s="539"/>
      <c r="D96" s="539"/>
      <c r="E96" s="539"/>
      <c r="F96" s="539"/>
      <c r="G96" s="539"/>
      <c r="H96" s="539"/>
      <c r="I96" s="539"/>
      <c r="J96" s="539"/>
      <c r="K96" s="539"/>
      <c r="L96" s="539"/>
      <c r="M96" s="539"/>
      <c r="N96" s="539"/>
      <c r="O96" s="539"/>
      <c r="P96" s="539"/>
      <c r="Q96" s="539"/>
      <c r="R96" s="539"/>
      <c r="S96" s="539"/>
      <c r="T96" s="539"/>
      <c r="U96" s="539"/>
      <c r="V96" s="539"/>
      <c r="W96" s="539"/>
      <c r="X96" s="539"/>
      <c r="Y96" s="539"/>
      <c r="Z96" s="539"/>
      <c r="AA96" s="539"/>
      <c r="AB96" s="539"/>
      <c r="AC96" s="539"/>
      <c r="AD96" s="539"/>
      <c r="AE96" s="539"/>
      <c r="AF96" s="539"/>
      <c r="AG96" s="539"/>
      <c r="AH96" s="539"/>
      <c r="AI96" s="510"/>
      <c r="AJ96" s="518"/>
      <c r="AK96" s="519">
        <f>IF(AI96&gt;="Yes",20,0)</f>
        <v>0</v>
      </c>
      <c r="AL96" s="520"/>
      <c r="AN96" s="206"/>
    </row>
    <row r="97" spans="1:40" s="204" customFormat="1" ht="15.95" customHeight="1" x14ac:dyDescent="0.2">
      <c r="A97" s="497" t="s">
        <v>173</v>
      </c>
      <c r="B97" s="498"/>
      <c r="C97" s="498"/>
      <c r="D97" s="499"/>
      <c r="E97" s="500" t="s">
        <v>235</v>
      </c>
      <c r="F97" s="501"/>
      <c r="G97" s="501"/>
      <c r="H97" s="501"/>
      <c r="I97" s="501"/>
      <c r="J97" s="501"/>
      <c r="K97" s="501"/>
      <c r="L97" s="502"/>
      <c r="M97" s="503"/>
      <c r="N97" s="503"/>
      <c r="O97" s="503"/>
      <c r="P97" s="503"/>
      <c r="Q97" s="503"/>
      <c r="R97" s="503"/>
      <c r="S97" s="503"/>
      <c r="T97" s="503"/>
      <c r="U97" s="503"/>
      <c r="V97" s="503"/>
      <c r="W97" s="503"/>
      <c r="X97" s="503"/>
      <c r="Y97" s="503"/>
      <c r="Z97" s="503"/>
      <c r="AA97" s="503"/>
      <c r="AB97" s="503"/>
      <c r="AC97" s="503"/>
      <c r="AD97" s="503"/>
      <c r="AE97" s="504"/>
      <c r="AF97" s="508" t="s">
        <v>174</v>
      </c>
      <c r="AG97" s="508"/>
      <c r="AH97" s="508"/>
      <c r="AI97" s="508"/>
      <c r="AJ97" s="509"/>
      <c r="AK97" s="510"/>
      <c r="AL97" s="511"/>
      <c r="AN97" s="206"/>
    </row>
    <row r="98" spans="1:40" s="204" customFormat="1" ht="15.95" customHeight="1" x14ac:dyDescent="0.2">
      <c r="A98" s="494" t="s">
        <v>214</v>
      </c>
      <c r="B98" s="539"/>
      <c r="C98" s="539"/>
      <c r="D98" s="539"/>
      <c r="E98" s="539"/>
      <c r="F98" s="539"/>
      <c r="G98" s="539"/>
      <c r="H98" s="539"/>
      <c r="I98" s="539"/>
      <c r="J98" s="539"/>
      <c r="K98" s="539"/>
      <c r="L98" s="539"/>
      <c r="M98" s="539"/>
      <c r="N98" s="539"/>
      <c r="O98" s="539"/>
      <c r="P98" s="539"/>
      <c r="Q98" s="539"/>
      <c r="R98" s="539"/>
      <c r="S98" s="539"/>
      <c r="T98" s="539"/>
      <c r="U98" s="539"/>
      <c r="V98" s="539"/>
      <c r="W98" s="539"/>
      <c r="X98" s="539"/>
      <c r="Y98" s="539"/>
      <c r="Z98" s="539"/>
      <c r="AA98" s="539"/>
      <c r="AB98" s="539"/>
      <c r="AC98" s="539"/>
      <c r="AD98" s="539"/>
      <c r="AE98" s="539"/>
      <c r="AF98" s="539"/>
      <c r="AG98" s="539"/>
      <c r="AH98" s="539"/>
      <c r="AI98" s="510"/>
      <c r="AJ98" s="518"/>
      <c r="AK98" s="519">
        <f>IF(AI98&gt;="Yes",30,0)</f>
        <v>0</v>
      </c>
      <c r="AL98" s="520"/>
    </row>
    <row r="99" spans="1:40" s="204" customFormat="1" ht="15.95" customHeight="1" thickBot="1" x14ac:dyDescent="0.25">
      <c r="A99" s="497" t="s">
        <v>173</v>
      </c>
      <c r="B99" s="498"/>
      <c r="C99" s="498"/>
      <c r="D99" s="499"/>
      <c r="E99" s="500" t="s">
        <v>236</v>
      </c>
      <c r="F99" s="501"/>
      <c r="G99" s="501"/>
      <c r="H99" s="501"/>
      <c r="I99" s="501"/>
      <c r="J99" s="501"/>
      <c r="K99" s="501"/>
      <c r="L99" s="502"/>
      <c r="M99" s="503"/>
      <c r="N99" s="503"/>
      <c r="O99" s="503"/>
      <c r="P99" s="503"/>
      <c r="Q99" s="503"/>
      <c r="R99" s="503"/>
      <c r="S99" s="503"/>
      <c r="T99" s="503"/>
      <c r="U99" s="503"/>
      <c r="V99" s="503"/>
      <c r="W99" s="503"/>
      <c r="X99" s="503"/>
      <c r="Y99" s="503"/>
      <c r="Z99" s="503"/>
      <c r="AA99" s="503"/>
      <c r="AB99" s="503"/>
      <c r="AC99" s="503"/>
      <c r="AD99" s="503"/>
      <c r="AE99" s="504"/>
      <c r="AF99" s="508" t="s">
        <v>174</v>
      </c>
      <c r="AG99" s="508"/>
      <c r="AH99" s="508"/>
      <c r="AI99" s="508"/>
      <c r="AJ99" s="509"/>
      <c r="AK99" s="525"/>
      <c r="AL99" s="526"/>
      <c r="AN99" s="203"/>
    </row>
    <row r="100" spans="1:40" s="205" customFormat="1" ht="15.95" customHeight="1" thickBot="1" x14ac:dyDescent="0.25">
      <c r="A100" s="621" t="s">
        <v>426</v>
      </c>
      <c r="B100" s="622"/>
      <c r="C100" s="622"/>
      <c r="D100" s="622"/>
      <c r="E100" s="622"/>
      <c r="F100" s="622"/>
      <c r="G100" s="622"/>
      <c r="H100" s="622"/>
      <c r="I100" s="622"/>
      <c r="J100" s="622"/>
      <c r="K100" s="622"/>
      <c r="L100" s="622"/>
      <c r="M100" s="622"/>
      <c r="N100" s="622"/>
      <c r="O100" s="622"/>
      <c r="P100" s="622"/>
      <c r="Q100" s="622"/>
      <c r="R100" s="622"/>
      <c r="S100" s="622"/>
      <c r="T100" s="622"/>
      <c r="U100" s="622"/>
      <c r="V100" s="622"/>
      <c r="W100" s="622"/>
      <c r="X100" s="622"/>
      <c r="Y100" s="622"/>
      <c r="Z100" s="622"/>
      <c r="AA100" s="622"/>
      <c r="AB100" s="622"/>
      <c r="AC100" s="622"/>
      <c r="AD100" s="622"/>
      <c r="AE100" s="622"/>
      <c r="AF100" s="622"/>
      <c r="AG100" s="622"/>
      <c r="AH100" s="622"/>
      <c r="AI100" s="622"/>
      <c r="AJ100" s="622"/>
      <c r="AK100" s="492">
        <f>AK84+AK85+AK92+AK93</f>
        <v>60</v>
      </c>
      <c r="AL100" s="493"/>
      <c r="AN100" s="202"/>
    </row>
    <row r="101" spans="1:40" s="203" customFormat="1" ht="18.75" customHeight="1" thickBot="1" x14ac:dyDescent="0.25">
      <c r="A101" s="560" t="s">
        <v>430</v>
      </c>
      <c r="B101" s="561"/>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2"/>
      <c r="AD101" s="563" t="s">
        <v>425</v>
      </c>
      <c r="AE101" s="563"/>
      <c r="AF101" s="563"/>
      <c r="AG101" s="563"/>
      <c r="AH101" s="563"/>
      <c r="AI101" s="563"/>
      <c r="AJ101" s="564"/>
      <c r="AK101" s="492">
        <f>'CDBG State Objectives'!$AK$3</f>
        <v>0</v>
      </c>
      <c r="AL101" s="493"/>
      <c r="AN101" s="202"/>
    </row>
  </sheetData>
  <sheetProtection password="CA79" sheet="1" selectLockedCells="1"/>
  <mergeCells count="314">
    <mergeCell ref="A101:AC101"/>
    <mergeCell ref="AD101:AJ101"/>
    <mergeCell ref="A73:D73"/>
    <mergeCell ref="E73:K73"/>
    <mergeCell ref="L73:AE73"/>
    <mergeCell ref="AF73:AJ73"/>
    <mergeCell ref="AK73:AL73"/>
    <mergeCell ref="AK74:AL74"/>
    <mergeCell ref="A75:D75"/>
    <mergeCell ref="E75:K75"/>
    <mergeCell ref="L75:AE75"/>
    <mergeCell ref="AF75:AJ75"/>
    <mergeCell ref="AK75:AL75"/>
    <mergeCell ref="A76:U76"/>
    <mergeCell ref="V76:W76"/>
    <mergeCell ref="X76:AH76"/>
    <mergeCell ref="A88:AL88"/>
    <mergeCell ref="AI76:AJ76"/>
    <mergeCell ref="AK76:AL76"/>
    <mergeCell ref="V74:W74"/>
    <mergeCell ref="A79:D79"/>
    <mergeCell ref="E79:K79"/>
    <mergeCell ref="L79:AE79"/>
    <mergeCell ref="AF79:AJ79"/>
    <mergeCell ref="AK70:AL70"/>
    <mergeCell ref="A67:AJ67"/>
    <mergeCell ref="A2:T2"/>
    <mergeCell ref="U2:AJ2"/>
    <mergeCell ref="A53:T53"/>
    <mergeCell ref="U53:AJ53"/>
    <mergeCell ref="A62:AJ62"/>
    <mergeCell ref="AK62:AL62"/>
    <mergeCell ref="A63:AJ63"/>
    <mergeCell ref="AK63:AL63"/>
    <mergeCell ref="E57:K57"/>
    <mergeCell ref="L57:AE57"/>
    <mergeCell ref="AF57:AJ57"/>
    <mergeCell ref="AK57:AL57"/>
    <mergeCell ref="A61:AL61"/>
    <mergeCell ref="A51:AC51"/>
    <mergeCell ref="AD51:AJ51"/>
    <mergeCell ref="AK53:AL53"/>
    <mergeCell ref="A56:AL56"/>
    <mergeCell ref="A58:AJ58"/>
    <mergeCell ref="AK58:AL58"/>
    <mergeCell ref="A55:AH55"/>
    <mergeCell ref="AI55:AJ55"/>
    <mergeCell ref="AK55:AL55"/>
    <mergeCell ref="AK79:AL79"/>
    <mergeCell ref="A78:AH78"/>
    <mergeCell ref="AI78:AJ78"/>
    <mergeCell ref="AK78:AL78"/>
    <mergeCell ref="A74:U74"/>
    <mergeCell ref="A77:D77"/>
    <mergeCell ref="E77:K77"/>
    <mergeCell ref="L77:AE77"/>
    <mergeCell ref="AF77:AJ77"/>
    <mergeCell ref="AK31:AL31"/>
    <mergeCell ref="A32:AJ32"/>
    <mergeCell ref="AK32:AL32"/>
    <mergeCell ref="A33:AL33"/>
    <mergeCell ref="A24:U24"/>
    <mergeCell ref="V24:W24"/>
    <mergeCell ref="X24:AH24"/>
    <mergeCell ref="AK26:AL26"/>
    <mergeCell ref="E23:K23"/>
    <mergeCell ref="L23:AE23"/>
    <mergeCell ref="AI24:AJ24"/>
    <mergeCell ref="AK24:AL24"/>
    <mergeCell ref="A26:U26"/>
    <mergeCell ref="V26:W26"/>
    <mergeCell ref="A30:AH30"/>
    <mergeCell ref="AI30:AJ30"/>
    <mergeCell ref="AK30:AL30"/>
    <mergeCell ref="A31:D31"/>
    <mergeCell ref="E31:K31"/>
    <mergeCell ref="L31:AE31"/>
    <mergeCell ref="AF31:AJ31"/>
    <mergeCell ref="AF23:AJ23"/>
    <mergeCell ref="AK23:AL23"/>
    <mergeCell ref="A28:AH28"/>
    <mergeCell ref="A29:D29"/>
    <mergeCell ref="E29:K29"/>
    <mergeCell ref="L29:AE29"/>
    <mergeCell ref="AF29:AJ29"/>
    <mergeCell ref="AK29:AL29"/>
    <mergeCell ref="A27:D27"/>
    <mergeCell ref="E27:K27"/>
    <mergeCell ref="L27:AE27"/>
    <mergeCell ref="AF27:AJ27"/>
    <mergeCell ref="AK27:AL27"/>
    <mergeCell ref="A20:D20"/>
    <mergeCell ref="E20:K20"/>
    <mergeCell ref="L20:AE20"/>
    <mergeCell ref="AF20:AJ20"/>
    <mergeCell ref="AK20:AL20"/>
    <mergeCell ref="A13:AJ13"/>
    <mergeCell ref="AK13:AL13"/>
    <mergeCell ref="AI28:AJ28"/>
    <mergeCell ref="AK28:AL28"/>
    <mergeCell ref="H18:N18"/>
    <mergeCell ref="P18:V18"/>
    <mergeCell ref="X18:AD18"/>
    <mergeCell ref="AF18:AL18"/>
    <mergeCell ref="AK17:AL17"/>
    <mergeCell ref="A18:F18"/>
    <mergeCell ref="A14:F14"/>
    <mergeCell ref="H14:N14"/>
    <mergeCell ref="P14:V14"/>
    <mergeCell ref="X14:AD14"/>
    <mergeCell ref="AF14:AL14"/>
    <mergeCell ref="A15:AJ15"/>
    <mergeCell ref="AK15:AL15"/>
    <mergeCell ref="A16:F16"/>
    <mergeCell ref="H16:N16"/>
    <mergeCell ref="AK4:AL4"/>
    <mergeCell ref="A5:AL5"/>
    <mergeCell ref="A7:D7"/>
    <mergeCell ref="E7:K7"/>
    <mergeCell ref="L7:AE7"/>
    <mergeCell ref="AF7:AJ7"/>
    <mergeCell ref="AK7:AL7"/>
    <mergeCell ref="X26:AH26"/>
    <mergeCell ref="AI26:AJ26"/>
    <mergeCell ref="A23:D23"/>
    <mergeCell ref="A8:AJ8"/>
    <mergeCell ref="AK8:AL8"/>
    <mergeCell ref="A6:AL6"/>
    <mergeCell ref="A11:AL11"/>
    <mergeCell ref="A12:AJ12"/>
    <mergeCell ref="AK12:AL12"/>
    <mergeCell ref="X22:AH22"/>
    <mergeCell ref="A22:U22"/>
    <mergeCell ref="V22:W22"/>
    <mergeCell ref="A19:D19"/>
    <mergeCell ref="E19:K19"/>
    <mergeCell ref="L19:AE19"/>
    <mergeCell ref="AF19:AJ19"/>
    <mergeCell ref="AK19:AL19"/>
    <mergeCell ref="A1:AI1"/>
    <mergeCell ref="AJ1:AL1"/>
    <mergeCell ref="AK44:AL44"/>
    <mergeCell ref="A45:D45"/>
    <mergeCell ref="E45:K45"/>
    <mergeCell ref="L45:AE45"/>
    <mergeCell ref="AF45:AJ45"/>
    <mergeCell ref="AK45:AL45"/>
    <mergeCell ref="A34:AJ34"/>
    <mergeCell ref="AK34:AL34"/>
    <mergeCell ref="A25:D25"/>
    <mergeCell ref="E25:K25"/>
    <mergeCell ref="L25:AE25"/>
    <mergeCell ref="AF25:AJ25"/>
    <mergeCell ref="AK25:AL25"/>
    <mergeCell ref="A21:AJ21"/>
    <mergeCell ref="AK21:AL21"/>
    <mergeCell ref="AI22:AJ22"/>
    <mergeCell ref="AK22:AL22"/>
    <mergeCell ref="AK2:AL2"/>
    <mergeCell ref="A9:AL9"/>
    <mergeCell ref="A10:AL10"/>
    <mergeCell ref="A3:AL3"/>
    <mergeCell ref="A4:AJ4"/>
    <mergeCell ref="A98:AH98"/>
    <mergeCell ref="AI98:AJ98"/>
    <mergeCell ref="AK98:AL98"/>
    <mergeCell ref="A46:AH46"/>
    <mergeCell ref="AI46:AJ46"/>
    <mergeCell ref="AK46:AL46"/>
    <mergeCell ref="A47:D47"/>
    <mergeCell ref="E47:K47"/>
    <mergeCell ref="L47:AE47"/>
    <mergeCell ref="AF47:AJ47"/>
    <mergeCell ref="AK47:AL47"/>
    <mergeCell ref="A48:AH48"/>
    <mergeCell ref="AI48:AJ48"/>
    <mergeCell ref="AK48:AL48"/>
    <mergeCell ref="AK89:AL89"/>
    <mergeCell ref="AF69:AJ69"/>
    <mergeCell ref="AK69:AL69"/>
    <mergeCell ref="A49:D49"/>
    <mergeCell ref="E49:K49"/>
    <mergeCell ref="AK77:AL77"/>
    <mergeCell ref="X74:AH74"/>
    <mergeCell ref="AI74:AJ74"/>
    <mergeCell ref="E81:K81"/>
    <mergeCell ref="A95:D95"/>
    <mergeCell ref="A92:AH92"/>
    <mergeCell ref="AI92:AJ92"/>
    <mergeCell ref="AK92:AL92"/>
    <mergeCell ref="AK96:AL96"/>
    <mergeCell ref="L81:AE81"/>
    <mergeCell ref="AF81:AJ81"/>
    <mergeCell ref="AK81:AL81"/>
    <mergeCell ref="A93:AJ93"/>
    <mergeCell ref="AK93:AL93"/>
    <mergeCell ref="A94:AH94"/>
    <mergeCell ref="AI94:AJ94"/>
    <mergeCell ref="AK94:AL94"/>
    <mergeCell ref="A82:AJ82"/>
    <mergeCell ref="AK82:AL82"/>
    <mergeCell ref="A83:AL83"/>
    <mergeCell ref="A84:AJ84"/>
    <mergeCell ref="AK84:AL84"/>
    <mergeCell ref="A85:AJ85"/>
    <mergeCell ref="AK85:AL85"/>
    <mergeCell ref="A86:AL86"/>
    <mergeCell ref="A87:D87"/>
    <mergeCell ref="E87:AE87"/>
    <mergeCell ref="AF87:AJ87"/>
    <mergeCell ref="AK87:AL87"/>
    <mergeCell ref="A97:D97"/>
    <mergeCell ref="E97:K97"/>
    <mergeCell ref="L97:AE97"/>
    <mergeCell ref="AF97:AJ97"/>
    <mergeCell ref="AK97:AL97"/>
    <mergeCell ref="E95:K95"/>
    <mergeCell ref="L95:AE95"/>
    <mergeCell ref="AF95:AJ95"/>
    <mergeCell ref="AK95:AL95"/>
    <mergeCell ref="A96:AH96"/>
    <mergeCell ref="AI96:AJ96"/>
    <mergeCell ref="AK80:AL80"/>
    <mergeCell ref="A81:D81"/>
    <mergeCell ref="A44:AH44"/>
    <mergeCell ref="AI44:AJ44"/>
    <mergeCell ref="L49:AE49"/>
    <mergeCell ref="AF49:AJ49"/>
    <mergeCell ref="AK49:AL49"/>
    <mergeCell ref="A50:AJ50"/>
    <mergeCell ref="AK50:AL50"/>
    <mergeCell ref="A71:AJ71"/>
    <mergeCell ref="AK71:AL71"/>
    <mergeCell ref="A72:U72"/>
    <mergeCell ref="V72:W72"/>
    <mergeCell ref="X72:AH72"/>
    <mergeCell ref="AI72:AJ72"/>
    <mergeCell ref="AK72:AL72"/>
    <mergeCell ref="A70:D70"/>
    <mergeCell ref="E70:K70"/>
    <mergeCell ref="L70:AE70"/>
    <mergeCell ref="AF70:AJ70"/>
    <mergeCell ref="A59:AL59"/>
    <mergeCell ref="A60:AL60"/>
    <mergeCell ref="AK51:AL51"/>
    <mergeCell ref="A57:D57"/>
    <mergeCell ref="A54:AL54"/>
    <mergeCell ref="A17:AJ17"/>
    <mergeCell ref="AK101:AL101"/>
    <mergeCell ref="A90:AL90"/>
    <mergeCell ref="A91:D91"/>
    <mergeCell ref="E91:K91"/>
    <mergeCell ref="L91:AE91"/>
    <mergeCell ref="AF91:AJ91"/>
    <mergeCell ref="AK91:AL91"/>
    <mergeCell ref="A69:D69"/>
    <mergeCell ref="E69:K69"/>
    <mergeCell ref="L69:AE69"/>
    <mergeCell ref="A99:D99"/>
    <mergeCell ref="E99:K99"/>
    <mergeCell ref="L99:AE99"/>
    <mergeCell ref="AF99:AJ99"/>
    <mergeCell ref="AK99:AL99"/>
    <mergeCell ref="A100:AJ100"/>
    <mergeCell ref="A89:D89"/>
    <mergeCell ref="E89:AE89"/>
    <mergeCell ref="AF89:AJ89"/>
    <mergeCell ref="AK100:AL100"/>
    <mergeCell ref="A80:AH80"/>
    <mergeCell ref="AI80:AJ80"/>
    <mergeCell ref="A37:D37"/>
    <mergeCell ref="E37:AE37"/>
    <mergeCell ref="AF37:AJ37"/>
    <mergeCell ref="AK41:AL41"/>
    <mergeCell ref="A43:AJ43"/>
    <mergeCell ref="AK43:AL43"/>
    <mergeCell ref="A42:AH42"/>
    <mergeCell ref="AI42:AJ42"/>
    <mergeCell ref="AK42:AL42"/>
    <mergeCell ref="AK37:AL37"/>
    <mergeCell ref="A38:AL38"/>
    <mergeCell ref="A39:D39"/>
    <mergeCell ref="E39:AE39"/>
    <mergeCell ref="AF39:AJ39"/>
    <mergeCell ref="AK39:AL39"/>
    <mergeCell ref="A40:AL40"/>
    <mergeCell ref="A41:D41"/>
    <mergeCell ref="E41:K41"/>
    <mergeCell ref="L41:AE41"/>
    <mergeCell ref="AF41:AJ41"/>
    <mergeCell ref="P16:V16"/>
    <mergeCell ref="X16:AD16"/>
    <mergeCell ref="AF16:AL16"/>
    <mergeCell ref="A68:F68"/>
    <mergeCell ref="H68:N68"/>
    <mergeCell ref="P68:V68"/>
    <mergeCell ref="X68:AD68"/>
    <mergeCell ref="AF68:AL68"/>
    <mergeCell ref="A64:F64"/>
    <mergeCell ref="H64:N64"/>
    <mergeCell ref="P64:V64"/>
    <mergeCell ref="X64:AD64"/>
    <mergeCell ref="AF64:AL64"/>
    <mergeCell ref="A65:AJ65"/>
    <mergeCell ref="AK65:AL65"/>
    <mergeCell ref="A66:F66"/>
    <mergeCell ref="H66:N66"/>
    <mergeCell ref="P66:V66"/>
    <mergeCell ref="X66:AD66"/>
    <mergeCell ref="AF66:AL66"/>
    <mergeCell ref="AK67:AL67"/>
    <mergeCell ref="A35:AJ35"/>
    <mergeCell ref="AK35:AL35"/>
    <mergeCell ref="A36:AL36"/>
  </mergeCells>
  <dataValidations count="3">
    <dataValidation type="list" allowBlank="1" showInputMessage="1" showErrorMessage="1" sqref="AK23 AK25 AK27 AK29 AK31 AK79 AK81 AK19:AK20 AK87 AK47 AK45 AK49 AK97 AK95 AK99 AK39 AK41 AK37 AK89 AK91 AK69:AK70 AK73 AK75 AK77 AK7 AK57">
      <formula1>"Yes,No,N/A"</formula1>
    </dataValidation>
    <dataValidation type="list" allowBlank="1" showInputMessage="1" showErrorMessage="1" sqref="AI22:AJ22 AI24:AJ24 AI26:AJ26 AI28:AJ28 AI30:AJ30 AI78:AJ78 AI80:AJ80 AI44:AJ44 AI46:AJ46 AI48:AJ48 AI42:AJ42 AI94:AJ94 AI96:AJ96 AI98:AJ98 AI92:AJ92 V22:W22 V24:W24 V26:W26 AI72:AJ72 AI74:AJ74 AI76:AJ76 V72:W72 V74:W74 V76:W76 AI55:AJ55">
      <formula1>"Yes,No"</formula1>
    </dataValidation>
    <dataValidation type="list" allowBlank="1" showInputMessage="1" showErrorMessage="1" sqref="A5:AL5">
      <formula1>$AN$1:$AN$5</formula1>
    </dataValidation>
  </dataValidations>
  <printOptions horizontalCentered="1"/>
  <pageMargins left="0.5" right="0" top="0.5" bottom="0.3" header="0" footer="0"/>
  <pageSetup scale="64" fitToHeight="2" orientation="portrait" r:id="rId1"/>
  <headerFooter scaleWithDoc="0" alignWithMargins="0">
    <oddFooter>&amp;L&amp;9HCD CDBG&amp;C&amp;9Page &amp;P of &amp;N&amp;R&amp;"Arial,Italic"&amp;9&amp;A</oddFooter>
  </headerFooter>
  <rowBreaks count="1" manualBreakCount="1">
    <brk id="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sheetPr>
  <dimension ref="A1:AP109"/>
  <sheetViews>
    <sheetView showGridLines="0" zoomScaleNormal="100" workbookViewId="0">
      <selection activeCell="A5" sqref="A5:AL5"/>
    </sheetView>
  </sheetViews>
  <sheetFormatPr defaultColWidth="10" defaultRowHeight="14.25" x14ac:dyDescent="0.2"/>
  <cols>
    <col min="1" max="38" width="4.140625" style="202" customWidth="1"/>
    <col min="39" max="39" width="10" style="202"/>
    <col min="40" max="40" width="10" style="202" hidden="1" customWidth="1"/>
    <col min="41" max="16384" width="10" style="202"/>
  </cols>
  <sheetData>
    <row r="1" spans="1:40" s="201" customFormat="1" ht="18.75" thickBot="1" x14ac:dyDescent="0.3">
      <c r="A1" s="363" t="s">
        <v>372</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569" t="str">
        <f>'CDBG State Objectives'!AJ1</f>
        <v>Rev. 11/1/18</v>
      </c>
      <c r="AK1" s="366"/>
      <c r="AL1" s="367"/>
      <c r="AN1" s="222" t="s">
        <v>455</v>
      </c>
    </row>
    <row r="2" spans="1:40" ht="30" customHeight="1" thickBot="1" x14ac:dyDescent="0.25">
      <c r="A2" s="552" t="s">
        <v>500</v>
      </c>
      <c r="B2" s="553"/>
      <c r="C2" s="553"/>
      <c r="D2" s="553"/>
      <c r="E2" s="553"/>
      <c r="F2" s="553"/>
      <c r="G2" s="553"/>
      <c r="H2" s="553"/>
      <c r="I2" s="641"/>
      <c r="J2" s="642"/>
      <c r="K2" s="642"/>
      <c r="L2" s="642"/>
      <c r="M2" s="642"/>
      <c r="N2" s="642"/>
      <c r="O2" s="642"/>
      <c r="P2" s="642"/>
      <c r="Q2" s="642"/>
      <c r="R2" s="642"/>
      <c r="S2" s="642"/>
      <c r="T2" s="642"/>
      <c r="U2" s="642"/>
      <c r="V2" s="642"/>
      <c r="W2" s="642"/>
      <c r="X2" s="643"/>
      <c r="Y2" s="555" t="s">
        <v>703</v>
      </c>
      <c r="Z2" s="555"/>
      <c r="AA2" s="555"/>
      <c r="AB2" s="555"/>
      <c r="AC2" s="555"/>
      <c r="AD2" s="555"/>
      <c r="AE2" s="555"/>
      <c r="AF2" s="555"/>
      <c r="AG2" s="555"/>
      <c r="AH2" s="555"/>
      <c r="AI2" s="555"/>
      <c r="AJ2" s="556"/>
      <c r="AK2" s="463">
        <f>AK12+AK18+AK36+AK37</f>
        <v>60</v>
      </c>
      <c r="AL2" s="464"/>
      <c r="AN2" s="206" t="s">
        <v>456</v>
      </c>
    </row>
    <row r="3" spans="1:40" s="203" customFormat="1" ht="60.2" customHeight="1" x14ac:dyDescent="0.2">
      <c r="A3" s="645" t="s">
        <v>687</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5"/>
      <c r="AN3" s="206" t="s">
        <v>457</v>
      </c>
    </row>
    <row r="4" spans="1:40" s="204" customFormat="1" ht="15.95" customHeight="1" x14ac:dyDescent="0.2">
      <c r="A4" s="429" t="s">
        <v>466</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540">
        <f>IF(ISNUMBER(SEARCH("125",A5)),125,IF(ISNUMBER(SEARCH("100",A5)),100,IF(ISNUMBER(SEARCH("75",A5)),75,IF(ISNUMBER(SEARCH("50",A5)),50,IF(ISNUMBER(SEARCH("25",A5)),25,0)))))</f>
        <v>0</v>
      </c>
      <c r="AL4" s="522"/>
      <c r="AN4" s="206" t="s">
        <v>458</v>
      </c>
    </row>
    <row r="5" spans="1:40" s="204" customFormat="1" ht="26.45" customHeight="1" x14ac:dyDescent="0.2">
      <c r="A5" s="570"/>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2"/>
      <c r="AN5" s="206" t="s">
        <v>459</v>
      </c>
    </row>
    <row r="6" spans="1:40" s="204" customFormat="1" ht="15.95" customHeight="1" x14ac:dyDescent="0.2">
      <c r="A6" s="497" t="s">
        <v>173</v>
      </c>
      <c r="B6" s="498"/>
      <c r="C6" s="498"/>
      <c r="D6" s="499"/>
      <c r="E6" s="505" t="s">
        <v>540</v>
      </c>
      <c r="F6" s="506"/>
      <c r="G6" s="506"/>
      <c r="H6" s="506"/>
      <c r="I6" s="506"/>
      <c r="J6" s="506"/>
      <c r="K6" s="506"/>
      <c r="L6" s="502" t="s">
        <v>460</v>
      </c>
      <c r="M6" s="503"/>
      <c r="N6" s="503"/>
      <c r="O6" s="503"/>
      <c r="P6" s="503"/>
      <c r="Q6" s="503"/>
      <c r="R6" s="503"/>
      <c r="S6" s="503"/>
      <c r="T6" s="503"/>
      <c r="U6" s="503"/>
      <c r="V6" s="503"/>
      <c r="W6" s="503"/>
      <c r="X6" s="503"/>
      <c r="Y6" s="503"/>
      <c r="Z6" s="503"/>
      <c r="AA6" s="503"/>
      <c r="AB6" s="503"/>
      <c r="AC6" s="503"/>
      <c r="AD6" s="503"/>
      <c r="AE6" s="504"/>
      <c r="AF6" s="508" t="s">
        <v>174</v>
      </c>
      <c r="AG6" s="508"/>
      <c r="AH6" s="508"/>
      <c r="AI6" s="508"/>
      <c r="AJ6" s="509"/>
      <c r="AK6" s="510"/>
      <c r="AL6" s="511"/>
      <c r="AN6" s="206" t="s">
        <v>474</v>
      </c>
    </row>
    <row r="7" spans="1:40" s="204" customFormat="1" ht="15.95" customHeight="1" x14ac:dyDescent="0.2">
      <c r="A7" s="429" t="s">
        <v>467</v>
      </c>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540">
        <f>IF(ISNUMBER(SEARCH("125",A8)),125,IF(ISNUMBER(SEARCH("100",A8)),100,IF(ISNUMBER(SEARCH("75",A8)),75,IF(ISNUMBER(SEARCH("50",A8)),50,0))))</f>
        <v>0</v>
      </c>
      <c r="AL7" s="522"/>
      <c r="AN7" s="206" t="s">
        <v>475</v>
      </c>
    </row>
    <row r="8" spans="1:40" s="204" customFormat="1" ht="15" customHeight="1" x14ac:dyDescent="0.2">
      <c r="A8" s="570"/>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2"/>
      <c r="AN8" s="206" t="s">
        <v>476</v>
      </c>
    </row>
    <row r="9" spans="1:40" s="204" customFormat="1" ht="15.95" customHeight="1" x14ac:dyDescent="0.2">
      <c r="A9" s="497" t="s">
        <v>173</v>
      </c>
      <c r="B9" s="498"/>
      <c r="C9" s="498"/>
      <c r="D9" s="499"/>
      <c r="E9" s="505" t="s">
        <v>541</v>
      </c>
      <c r="F9" s="506"/>
      <c r="G9" s="506"/>
      <c r="H9" s="506"/>
      <c r="I9" s="506"/>
      <c r="J9" s="506"/>
      <c r="K9" s="506"/>
      <c r="L9" s="502" t="s">
        <v>460</v>
      </c>
      <c r="M9" s="503"/>
      <c r="N9" s="503"/>
      <c r="O9" s="503"/>
      <c r="P9" s="503"/>
      <c r="Q9" s="503"/>
      <c r="R9" s="503"/>
      <c r="S9" s="503"/>
      <c r="T9" s="503"/>
      <c r="U9" s="503"/>
      <c r="V9" s="503"/>
      <c r="W9" s="503"/>
      <c r="X9" s="503"/>
      <c r="Y9" s="503"/>
      <c r="Z9" s="503"/>
      <c r="AA9" s="503"/>
      <c r="AB9" s="503"/>
      <c r="AC9" s="503"/>
      <c r="AD9" s="503"/>
      <c r="AE9" s="504"/>
      <c r="AF9" s="508" t="s">
        <v>174</v>
      </c>
      <c r="AG9" s="508"/>
      <c r="AH9" s="508"/>
      <c r="AI9" s="508"/>
      <c r="AJ9" s="509"/>
      <c r="AK9" s="510"/>
      <c r="AL9" s="511"/>
      <c r="AN9" s="206" t="s">
        <v>478</v>
      </c>
    </row>
    <row r="10" spans="1:40" s="204" customFormat="1" ht="15.95" customHeight="1" x14ac:dyDescent="0.2">
      <c r="A10" s="429" t="s">
        <v>468</v>
      </c>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540">
        <f>IF(ISNUMBER(SEARCH("50",A11)),50,IF(ISNUMBER(SEARCH("25",A11)),25,0))</f>
        <v>0</v>
      </c>
      <c r="AL10" s="522"/>
      <c r="AN10" s="206" t="s">
        <v>471</v>
      </c>
    </row>
    <row r="11" spans="1:40" s="204" customFormat="1" ht="15.95" customHeight="1" thickBot="1" x14ac:dyDescent="0.25">
      <c r="A11" s="570"/>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2"/>
      <c r="AN11" s="206" t="s">
        <v>470</v>
      </c>
    </row>
    <row r="12" spans="1:40" s="205" customFormat="1" ht="15.95" customHeight="1" thickBot="1" x14ac:dyDescent="0.25">
      <c r="A12" s="512" t="s">
        <v>178</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492">
        <f>AK4+AK7+AK10</f>
        <v>0</v>
      </c>
      <c r="AL12" s="493"/>
      <c r="AN12" s="206" t="s">
        <v>469</v>
      </c>
    </row>
    <row r="13" spans="1:40" s="203" customFormat="1" ht="18.75" customHeight="1" x14ac:dyDescent="0.2">
      <c r="A13" s="609" t="s">
        <v>373</v>
      </c>
      <c r="B13" s="610"/>
      <c r="C13" s="610"/>
      <c r="D13" s="610"/>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1"/>
    </row>
    <row r="14" spans="1:40" s="203" customFormat="1" ht="15.95" customHeight="1" x14ac:dyDescent="0.2">
      <c r="A14" s="546" t="s">
        <v>175</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8"/>
      <c r="AN14" s="206" t="s">
        <v>200</v>
      </c>
    </row>
    <row r="15" spans="1:40" s="204" customFormat="1" ht="39.950000000000003" customHeight="1" x14ac:dyDescent="0.2">
      <c r="A15" s="429" t="s">
        <v>210</v>
      </c>
      <c r="B15" s="430"/>
      <c r="C15" s="430"/>
      <c r="D15" s="430"/>
      <c r="E15" s="430"/>
      <c r="F15" s="430"/>
      <c r="G15" s="430"/>
      <c r="H15" s="430"/>
      <c r="I15" s="430"/>
      <c r="J15" s="430"/>
      <c r="K15" s="430"/>
      <c r="L15" s="430"/>
      <c r="M15" s="430"/>
      <c r="N15" s="648"/>
      <c r="O15" s="649"/>
      <c r="P15" s="649"/>
      <c r="Q15" s="649"/>
      <c r="R15" s="649"/>
      <c r="S15" s="649"/>
      <c r="T15" s="649"/>
      <c r="U15" s="649"/>
      <c r="V15" s="649"/>
      <c r="W15" s="649"/>
      <c r="X15" s="649"/>
      <c r="Y15" s="649"/>
      <c r="Z15" s="649"/>
      <c r="AA15" s="649"/>
      <c r="AB15" s="649"/>
      <c r="AC15" s="649"/>
      <c r="AD15" s="649"/>
      <c r="AE15" s="649"/>
      <c r="AF15" s="649"/>
      <c r="AG15" s="649"/>
      <c r="AH15" s="649"/>
      <c r="AI15" s="649"/>
      <c r="AJ15" s="650"/>
      <c r="AK15" s="533">
        <f>IF(N15="Has operated or had oversight of CDBG funded public services within the last 3 program years ending June 30, prior to this NOFA - 175 points",175,IF(N15="Has operated and/or had oversight of federally funded (but not CDBG funded) public services within the last 3 program years ending June 30, prior to this NOFA - 125 points",125,IF(N15="Has operated and/or had oversight of non-federally funded public services within the last 3 program years ending June 30, prior to this NOFA - 75 points",75,IF(N15="Has not operated or had oversight over any public services within the last 3 program years ending June 30, prior to this NOFA - 50 points",50,0))))</f>
        <v>0</v>
      </c>
      <c r="AL15" s="534"/>
      <c r="AN15" s="207" t="s">
        <v>197</v>
      </c>
    </row>
    <row r="16" spans="1:40" s="204" customFormat="1" ht="15.95" customHeight="1" x14ac:dyDescent="0.2">
      <c r="A16" s="429" t="s">
        <v>688</v>
      </c>
      <c r="B16" s="430"/>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510"/>
      <c r="AJ16" s="518"/>
      <c r="AK16" s="521">
        <f>IF(AI16&gt;="Yes",125,0)</f>
        <v>0</v>
      </c>
      <c r="AL16" s="522"/>
      <c r="AN16" s="208" t="s">
        <v>198</v>
      </c>
    </row>
    <row r="17" spans="1:42" s="204" customFormat="1" ht="15.95" customHeight="1" thickBot="1" x14ac:dyDescent="0.25">
      <c r="A17" s="497" t="s">
        <v>173</v>
      </c>
      <c r="B17" s="498"/>
      <c r="C17" s="498"/>
      <c r="D17" s="499"/>
      <c r="E17" s="500" t="s">
        <v>542</v>
      </c>
      <c r="F17" s="501"/>
      <c r="G17" s="501"/>
      <c r="H17" s="501"/>
      <c r="I17" s="501"/>
      <c r="J17" s="501"/>
      <c r="K17" s="501"/>
      <c r="L17" s="502" t="s">
        <v>183</v>
      </c>
      <c r="M17" s="503"/>
      <c r="N17" s="503"/>
      <c r="O17" s="503"/>
      <c r="P17" s="503"/>
      <c r="Q17" s="503"/>
      <c r="R17" s="503"/>
      <c r="S17" s="503"/>
      <c r="T17" s="503"/>
      <c r="U17" s="503"/>
      <c r="V17" s="503"/>
      <c r="W17" s="503"/>
      <c r="X17" s="503"/>
      <c r="Y17" s="503"/>
      <c r="Z17" s="503"/>
      <c r="AA17" s="503"/>
      <c r="AB17" s="503"/>
      <c r="AC17" s="503"/>
      <c r="AD17" s="503"/>
      <c r="AE17" s="504"/>
      <c r="AF17" s="508" t="s">
        <v>174</v>
      </c>
      <c r="AG17" s="508"/>
      <c r="AH17" s="508"/>
      <c r="AI17" s="508"/>
      <c r="AJ17" s="509"/>
      <c r="AK17" s="525"/>
      <c r="AL17" s="526"/>
      <c r="AN17" s="206" t="s">
        <v>199</v>
      </c>
    </row>
    <row r="18" spans="1:42" s="205" customFormat="1" ht="15.95" customHeight="1" thickBot="1" x14ac:dyDescent="0.25">
      <c r="A18" s="512" t="s">
        <v>178</v>
      </c>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492">
        <f>AK15+AK16</f>
        <v>0</v>
      </c>
      <c r="AL18" s="493"/>
      <c r="AN18" s="202"/>
    </row>
    <row r="19" spans="1:42" s="203" customFormat="1" ht="18.75" customHeight="1" x14ac:dyDescent="0.2">
      <c r="A19" s="609" t="s">
        <v>374</v>
      </c>
      <c r="B19" s="610"/>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1"/>
      <c r="AN19" s="206" t="s">
        <v>507</v>
      </c>
    </row>
    <row r="20" spans="1:42" s="204" customFormat="1" ht="15.95" customHeight="1" x14ac:dyDescent="0.2">
      <c r="A20" s="429" t="s">
        <v>217</v>
      </c>
      <c r="B20" s="430"/>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1"/>
      <c r="AK20" s="521">
        <v>60</v>
      </c>
      <c r="AL20" s="522"/>
      <c r="AN20" s="206" t="s">
        <v>571</v>
      </c>
    </row>
    <row r="21" spans="1:42" s="204" customFormat="1" ht="15.95" customHeight="1" x14ac:dyDescent="0.2">
      <c r="A21" s="429" t="s">
        <v>300</v>
      </c>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1"/>
      <c r="AK21" s="521">
        <f>IF(AND(AK23="Yes",AK25="Yes",AK27="Yes"),40,0)</f>
        <v>0</v>
      </c>
      <c r="AL21" s="522"/>
      <c r="AN21" s="206" t="s">
        <v>504</v>
      </c>
    </row>
    <row r="22" spans="1:42" s="204" customFormat="1" ht="15.95" customHeight="1" x14ac:dyDescent="0.2">
      <c r="A22" s="494" t="s">
        <v>295</v>
      </c>
      <c r="B22" s="495"/>
      <c r="C22" s="495"/>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6"/>
      <c r="AN22" s="206" t="s">
        <v>573</v>
      </c>
    </row>
    <row r="23" spans="1:42" s="204" customFormat="1" ht="15.95" customHeight="1" x14ac:dyDescent="0.2">
      <c r="A23" s="497" t="s">
        <v>173</v>
      </c>
      <c r="B23" s="498"/>
      <c r="C23" s="498"/>
      <c r="D23" s="499"/>
      <c r="E23" s="505" t="s">
        <v>543</v>
      </c>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7"/>
      <c r="AF23" s="508" t="s">
        <v>174</v>
      </c>
      <c r="AG23" s="508"/>
      <c r="AH23" s="508"/>
      <c r="AI23" s="508"/>
      <c r="AJ23" s="509"/>
      <c r="AK23" s="510"/>
      <c r="AL23" s="511"/>
      <c r="AN23" s="206" t="s">
        <v>510</v>
      </c>
      <c r="AP23" s="206"/>
    </row>
    <row r="24" spans="1:42" s="204" customFormat="1" ht="15.95" customHeight="1" x14ac:dyDescent="0.2">
      <c r="A24" s="494" t="s">
        <v>296</v>
      </c>
      <c r="B24" s="495"/>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6"/>
      <c r="AN24" s="206" t="s">
        <v>574</v>
      </c>
      <c r="AP24" s="206"/>
    </row>
    <row r="25" spans="1:42" s="204" customFormat="1" ht="15.95" customHeight="1" x14ac:dyDescent="0.2">
      <c r="A25" s="497" t="s">
        <v>173</v>
      </c>
      <c r="B25" s="498"/>
      <c r="C25" s="498"/>
      <c r="D25" s="499"/>
      <c r="E25" s="500" t="s">
        <v>556</v>
      </c>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14"/>
      <c r="AF25" s="508" t="s">
        <v>174</v>
      </c>
      <c r="AG25" s="508"/>
      <c r="AH25" s="508"/>
      <c r="AI25" s="508"/>
      <c r="AJ25" s="509"/>
      <c r="AK25" s="510"/>
      <c r="AL25" s="511"/>
      <c r="AN25" s="206" t="s">
        <v>506</v>
      </c>
    </row>
    <row r="26" spans="1:42" s="204" customFormat="1" ht="15.95" customHeight="1" x14ac:dyDescent="0.2">
      <c r="A26" s="494" t="s">
        <v>297</v>
      </c>
      <c r="B26" s="495"/>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6"/>
      <c r="AN26" s="206" t="s">
        <v>512</v>
      </c>
    </row>
    <row r="27" spans="1:42" s="204" customFormat="1" ht="15.95" customHeight="1" x14ac:dyDescent="0.2">
      <c r="A27" s="497" t="s">
        <v>173</v>
      </c>
      <c r="B27" s="498"/>
      <c r="C27" s="498"/>
      <c r="D27" s="499"/>
      <c r="E27" s="500" t="s">
        <v>544</v>
      </c>
      <c r="F27" s="501"/>
      <c r="G27" s="501"/>
      <c r="H27" s="501"/>
      <c r="I27" s="501"/>
      <c r="J27" s="501"/>
      <c r="K27" s="501"/>
      <c r="L27" s="502"/>
      <c r="M27" s="503"/>
      <c r="N27" s="503"/>
      <c r="O27" s="503"/>
      <c r="P27" s="503"/>
      <c r="Q27" s="503"/>
      <c r="R27" s="503"/>
      <c r="S27" s="503"/>
      <c r="T27" s="503"/>
      <c r="U27" s="503"/>
      <c r="V27" s="503"/>
      <c r="W27" s="503"/>
      <c r="X27" s="503"/>
      <c r="Y27" s="503"/>
      <c r="Z27" s="503"/>
      <c r="AA27" s="503"/>
      <c r="AB27" s="503"/>
      <c r="AC27" s="503"/>
      <c r="AD27" s="503"/>
      <c r="AE27" s="504"/>
      <c r="AF27" s="508" t="s">
        <v>174</v>
      </c>
      <c r="AG27" s="508"/>
      <c r="AH27" s="508"/>
      <c r="AI27" s="508"/>
      <c r="AJ27" s="509"/>
      <c r="AK27" s="510"/>
      <c r="AL27" s="511"/>
      <c r="AN27" s="206" t="s">
        <v>505</v>
      </c>
    </row>
    <row r="28" spans="1:42" s="204" customFormat="1" ht="26.25" customHeight="1" x14ac:dyDescent="0.2">
      <c r="A28" s="535" t="s">
        <v>705</v>
      </c>
      <c r="B28" s="536"/>
      <c r="C28" s="536"/>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7"/>
      <c r="AJ28" s="538"/>
      <c r="AK28" s="521">
        <f>IF(AI28&gt;="Yes",30,0)</f>
        <v>0</v>
      </c>
      <c r="AL28" s="522"/>
      <c r="AN28" s="206" t="s">
        <v>513</v>
      </c>
    </row>
    <row r="29" spans="1:42" s="204" customFormat="1" ht="15.95" customHeight="1" x14ac:dyDescent="0.2">
      <c r="A29" s="429" t="s">
        <v>215</v>
      </c>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540">
        <f>AK30+AK32+AK34</f>
        <v>0</v>
      </c>
      <c r="AL29" s="522"/>
      <c r="AN29" s="206" t="s">
        <v>575</v>
      </c>
    </row>
    <row r="30" spans="1:42" s="204" customFormat="1" ht="15.95" customHeight="1" x14ac:dyDescent="0.2">
      <c r="A30" s="494" t="s">
        <v>212</v>
      </c>
      <c r="B30" s="539"/>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10"/>
      <c r="AJ30" s="518"/>
      <c r="AK30" s="519">
        <f>IF(AI30&gt;="Yes",20,0)</f>
        <v>0</v>
      </c>
      <c r="AL30" s="520"/>
      <c r="AN30" s="222" t="s">
        <v>514</v>
      </c>
    </row>
    <row r="31" spans="1:42" s="204" customFormat="1" ht="15.95" customHeight="1" x14ac:dyDescent="0.2">
      <c r="A31" s="497" t="s">
        <v>173</v>
      </c>
      <c r="B31" s="498"/>
      <c r="C31" s="498"/>
      <c r="D31" s="499"/>
      <c r="E31" s="500" t="s">
        <v>545</v>
      </c>
      <c r="F31" s="501"/>
      <c r="G31" s="501"/>
      <c r="H31" s="501"/>
      <c r="I31" s="501"/>
      <c r="J31" s="501"/>
      <c r="K31" s="501"/>
      <c r="L31" s="502"/>
      <c r="M31" s="503"/>
      <c r="N31" s="503"/>
      <c r="O31" s="503"/>
      <c r="P31" s="503"/>
      <c r="Q31" s="503"/>
      <c r="R31" s="503"/>
      <c r="S31" s="503"/>
      <c r="T31" s="503"/>
      <c r="U31" s="503"/>
      <c r="V31" s="503"/>
      <c r="W31" s="503"/>
      <c r="X31" s="503"/>
      <c r="Y31" s="503"/>
      <c r="Z31" s="503"/>
      <c r="AA31" s="503"/>
      <c r="AB31" s="503"/>
      <c r="AC31" s="503"/>
      <c r="AD31" s="503"/>
      <c r="AE31" s="504"/>
      <c r="AF31" s="508" t="s">
        <v>174</v>
      </c>
      <c r="AG31" s="508"/>
      <c r="AH31" s="508"/>
      <c r="AI31" s="508"/>
      <c r="AJ31" s="509"/>
      <c r="AK31" s="510"/>
      <c r="AL31" s="511"/>
      <c r="AN31" s="206" t="s">
        <v>511</v>
      </c>
    </row>
    <row r="32" spans="1:42" s="204" customFormat="1" ht="15.95" customHeight="1" x14ac:dyDescent="0.2">
      <c r="A32" s="494" t="s">
        <v>213</v>
      </c>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10"/>
      <c r="AJ32" s="518"/>
      <c r="AK32" s="519">
        <f>IF(AI32&gt;="Yes",20,0)</f>
        <v>0</v>
      </c>
      <c r="AL32" s="520"/>
      <c r="AN32" s="227" t="s">
        <v>576</v>
      </c>
    </row>
    <row r="33" spans="1:40" s="204" customFormat="1" ht="15.95" customHeight="1" x14ac:dyDescent="0.2">
      <c r="A33" s="497" t="s">
        <v>173</v>
      </c>
      <c r="B33" s="498"/>
      <c r="C33" s="498"/>
      <c r="D33" s="499"/>
      <c r="E33" s="500" t="s">
        <v>546</v>
      </c>
      <c r="F33" s="501"/>
      <c r="G33" s="501"/>
      <c r="H33" s="501"/>
      <c r="I33" s="501"/>
      <c r="J33" s="501"/>
      <c r="K33" s="501"/>
      <c r="L33" s="502"/>
      <c r="M33" s="503"/>
      <c r="N33" s="503"/>
      <c r="O33" s="503"/>
      <c r="P33" s="503"/>
      <c r="Q33" s="503"/>
      <c r="R33" s="503"/>
      <c r="S33" s="503"/>
      <c r="T33" s="503"/>
      <c r="U33" s="503"/>
      <c r="V33" s="503"/>
      <c r="W33" s="503"/>
      <c r="X33" s="503"/>
      <c r="Y33" s="503"/>
      <c r="Z33" s="503"/>
      <c r="AA33" s="503"/>
      <c r="AB33" s="503"/>
      <c r="AC33" s="503"/>
      <c r="AD33" s="503"/>
      <c r="AE33" s="504"/>
      <c r="AF33" s="508" t="s">
        <v>174</v>
      </c>
      <c r="AG33" s="508"/>
      <c r="AH33" s="508"/>
      <c r="AI33" s="508"/>
      <c r="AJ33" s="509"/>
      <c r="AK33" s="510"/>
      <c r="AL33" s="511"/>
      <c r="AN33" s="206" t="s">
        <v>503</v>
      </c>
    </row>
    <row r="34" spans="1:40" s="204" customFormat="1" ht="15.95" customHeight="1" x14ac:dyDescent="0.2">
      <c r="A34" s="494" t="s">
        <v>214</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10"/>
      <c r="AJ34" s="518"/>
      <c r="AK34" s="519">
        <f>IF(AI34&gt;="Yes",30,0)</f>
        <v>0</v>
      </c>
      <c r="AL34" s="520"/>
      <c r="AN34" s="206" t="s">
        <v>572</v>
      </c>
    </row>
    <row r="35" spans="1:40" s="204" customFormat="1" ht="15.95" customHeight="1" thickBot="1" x14ac:dyDescent="0.25">
      <c r="A35" s="497" t="s">
        <v>173</v>
      </c>
      <c r="B35" s="498"/>
      <c r="C35" s="498"/>
      <c r="D35" s="499"/>
      <c r="E35" s="500" t="s">
        <v>547</v>
      </c>
      <c r="F35" s="501"/>
      <c r="G35" s="501"/>
      <c r="H35" s="501"/>
      <c r="I35" s="501"/>
      <c r="J35" s="501"/>
      <c r="K35" s="501"/>
      <c r="L35" s="502"/>
      <c r="M35" s="503"/>
      <c r="N35" s="503"/>
      <c r="O35" s="503"/>
      <c r="P35" s="503"/>
      <c r="Q35" s="503"/>
      <c r="R35" s="503"/>
      <c r="S35" s="503"/>
      <c r="T35" s="503"/>
      <c r="U35" s="503"/>
      <c r="V35" s="503"/>
      <c r="W35" s="503"/>
      <c r="X35" s="503"/>
      <c r="Y35" s="503"/>
      <c r="Z35" s="503"/>
      <c r="AA35" s="503"/>
      <c r="AB35" s="503"/>
      <c r="AC35" s="503"/>
      <c r="AD35" s="503"/>
      <c r="AE35" s="504"/>
      <c r="AF35" s="508" t="s">
        <v>174</v>
      </c>
      <c r="AG35" s="508"/>
      <c r="AH35" s="508"/>
      <c r="AI35" s="508"/>
      <c r="AJ35" s="509"/>
      <c r="AK35" s="525"/>
      <c r="AL35" s="526"/>
      <c r="AN35" s="206" t="s">
        <v>509</v>
      </c>
    </row>
    <row r="36" spans="1:40" s="205" customFormat="1" ht="15.95" customHeight="1" thickBot="1" x14ac:dyDescent="0.25">
      <c r="A36" s="621" t="s">
        <v>426</v>
      </c>
      <c r="B36" s="622"/>
      <c r="C36" s="622"/>
      <c r="D36" s="622"/>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622"/>
      <c r="AJ36" s="622"/>
      <c r="AK36" s="492">
        <f>AK20+AK21+AK28+AK29</f>
        <v>60</v>
      </c>
      <c r="AL36" s="493"/>
      <c r="AN36" s="206" t="s">
        <v>502</v>
      </c>
    </row>
    <row r="37" spans="1:40" s="203" customFormat="1" ht="18.75" customHeight="1" thickBot="1" x14ac:dyDescent="0.25">
      <c r="A37" s="560" t="s">
        <v>431</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2"/>
      <c r="AD37" s="563" t="s">
        <v>425</v>
      </c>
      <c r="AE37" s="563"/>
      <c r="AF37" s="563"/>
      <c r="AG37" s="563"/>
      <c r="AH37" s="563"/>
      <c r="AI37" s="563"/>
      <c r="AJ37" s="564"/>
      <c r="AK37" s="492">
        <f>'CDBG State Objectives'!$AK$3</f>
        <v>0</v>
      </c>
      <c r="AL37" s="493"/>
      <c r="AN37" s="206" t="s">
        <v>508</v>
      </c>
    </row>
    <row r="38" spans="1:40" ht="15" thickBot="1" x14ac:dyDescent="0.25">
      <c r="A38" s="223"/>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23"/>
      <c r="AN38" s="206" t="s">
        <v>577</v>
      </c>
    </row>
    <row r="39" spans="1:40" ht="30" customHeight="1" thickBot="1" x14ac:dyDescent="0.25">
      <c r="A39" s="552" t="s">
        <v>515</v>
      </c>
      <c r="B39" s="553"/>
      <c r="C39" s="553"/>
      <c r="D39" s="553"/>
      <c r="E39" s="553"/>
      <c r="F39" s="553"/>
      <c r="G39" s="553"/>
      <c r="H39" s="553"/>
      <c r="I39" s="641"/>
      <c r="J39" s="642"/>
      <c r="K39" s="642"/>
      <c r="L39" s="642"/>
      <c r="M39" s="642"/>
      <c r="N39" s="642"/>
      <c r="O39" s="642"/>
      <c r="P39" s="642"/>
      <c r="Q39" s="642"/>
      <c r="R39" s="642"/>
      <c r="S39" s="642"/>
      <c r="T39" s="642"/>
      <c r="U39" s="642"/>
      <c r="V39" s="642"/>
      <c r="W39" s="642"/>
      <c r="X39" s="643"/>
      <c r="Y39" s="555" t="s">
        <v>703</v>
      </c>
      <c r="Z39" s="555"/>
      <c r="AA39" s="555"/>
      <c r="AB39" s="555"/>
      <c r="AC39" s="555"/>
      <c r="AD39" s="555"/>
      <c r="AE39" s="555"/>
      <c r="AF39" s="555"/>
      <c r="AG39" s="555"/>
      <c r="AH39" s="555"/>
      <c r="AI39" s="555"/>
      <c r="AJ39" s="556"/>
      <c r="AK39" s="463">
        <f>AK49+AK55+AK73+AK74</f>
        <v>60</v>
      </c>
      <c r="AL39" s="464"/>
      <c r="AN39" s="206"/>
    </row>
    <row r="40" spans="1:40" s="203" customFormat="1" ht="60.2" customHeight="1" x14ac:dyDescent="0.2">
      <c r="A40" s="645" t="s">
        <v>687</v>
      </c>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5"/>
      <c r="AN40" s="206"/>
    </row>
    <row r="41" spans="1:40" s="204" customFormat="1" ht="15.95" customHeight="1" x14ac:dyDescent="0.2">
      <c r="A41" s="429" t="s">
        <v>466</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540">
        <f>IF(ISNUMBER(SEARCH("125",A42)),125,IF(ISNUMBER(SEARCH("100",A42)),100,IF(ISNUMBER(SEARCH("75",A42)),75,IF(ISNUMBER(SEARCH("50",A42)),50,IF(ISNUMBER(SEARCH("25",A42)),25,0)))))</f>
        <v>0</v>
      </c>
      <c r="AL41" s="522"/>
      <c r="AN41" s="206"/>
    </row>
    <row r="42" spans="1:40" s="204" customFormat="1" ht="26.45" customHeight="1" x14ac:dyDescent="0.2">
      <c r="A42" s="570"/>
      <c r="B42" s="571"/>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2"/>
      <c r="AN42" s="206"/>
    </row>
    <row r="43" spans="1:40" s="204" customFormat="1" ht="15.95" customHeight="1" x14ac:dyDescent="0.2">
      <c r="A43" s="497" t="s">
        <v>173</v>
      </c>
      <c r="B43" s="498"/>
      <c r="C43" s="498"/>
      <c r="D43" s="499"/>
      <c r="E43" s="505" t="s">
        <v>548</v>
      </c>
      <c r="F43" s="506"/>
      <c r="G43" s="506"/>
      <c r="H43" s="506"/>
      <c r="I43" s="506"/>
      <c r="J43" s="506"/>
      <c r="K43" s="506"/>
      <c r="L43" s="502" t="s">
        <v>460</v>
      </c>
      <c r="M43" s="503"/>
      <c r="N43" s="503"/>
      <c r="O43" s="503"/>
      <c r="P43" s="503"/>
      <c r="Q43" s="503"/>
      <c r="R43" s="503"/>
      <c r="S43" s="503"/>
      <c r="T43" s="503"/>
      <c r="U43" s="503"/>
      <c r="V43" s="503"/>
      <c r="W43" s="503"/>
      <c r="X43" s="503"/>
      <c r="Y43" s="503"/>
      <c r="Z43" s="503"/>
      <c r="AA43" s="503"/>
      <c r="AB43" s="503"/>
      <c r="AC43" s="503"/>
      <c r="AD43" s="503"/>
      <c r="AE43" s="504"/>
      <c r="AF43" s="508" t="s">
        <v>174</v>
      </c>
      <c r="AG43" s="508"/>
      <c r="AH43" s="508"/>
      <c r="AI43" s="508"/>
      <c r="AJ43" s="509"/>
      <c r="AK43" s="510"/>
      <c r="AL43" s="511"/>
      <c r="AN43" s="206"/>
    </row>
    <row r="44" spans="1:40" s="204" customFormat="1" ht="15.95" customHeight="1" x14ac:dyDescent="0.2">
      <c r="A44" s="429" t="s">
        <v>467</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540">
        <f>IF(ISNUMBER(SEARCH("125",A45)),125,IF(ISNUMBER(SEARCH("100",A45)),100,IF(ISNUMBER(SEARCH("75",A45)),75,IF(ISNUMBER(SEARCH("50",A45)),50,0))))</f>
        <v>0</v>
      </c>
      <c r="AL44" s="522"/>
      <c r="AN44" s="206"/>
    </row>
    <row r="45" spans="1:40" s="204" customFormat="1" ht="15" customHeight="1" x14ac:dyDescent="0.2">
      <c r="A45" s="570"/>
      <c r="B45" s="571"/>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72"/>
      <c r="AN45" s="206"/>
    </row>
    <row r="46" spans="1:40" s="204" customFormat="1" ht="15.95" customHeight="1" x14ac:dyDescent="0.2">
      <c r="A46" s="497" t="s">
        <v>173</v>
      </c>
      <c r="B46" s="498"/>
      <c r="C46" s="498"/>
      <c r="D46" s="499"/>
      <c r="E46" s="505" t="s">
        <v>549</v>
      </c>
      <c r="F46" s="506"/>
      <c r="G46" s="506"/>
      <c r="H46" s="506"/>
      <c r="I46" s="506"/>
      <c r="J46" s="506"/>
      <c r="K46" s="506"/>
      <c r="L46" s="502" t="s">
        <v>460</v>
      </c>
      <c r="M46" s="503"/>
      <c r="N46" s="503"/>
      <c r="O46" s="503"/>
      <c r="P46" s="503"/>
      <c r="Q46" s="503"/>
      <c r="R46" s="503"/>
      <c r="S46" s="503"/>
      <c r="T46" s="503"/>
      <c r="U46" s="503"/>
      <c r="V46" s="503"/>
      <c r="W46" s="503"/>
      <c r="X46" s="503"/>
      <c r="Y46" s="503"/>
      <c r="Z46" s="503"/>
      <c r="AA46" s="503"/>
      <c r="AB46" s="503"/>
      <c r="AC46" s="503"/>
      <c r="AD46" s="503"/>
      <c r="AE46" s="504"/>
      <c r="AF46" s="508" t="s">
        <v>174</v>
      </c>
      <c r="AG46" s="508"/>
      <c r="AH46" s="508"/>
      <c r="AI46" s="508"/>
      <c r="AJ46" s="509"/>
      <c r="AK46" s="510"/>
      <c r="AL46" s="511"/>
      <c r="AN46" s="206"/>
    </row>
    <row r="47" spans="1:40" s="204" customFormat="1" ht="15.95" customHeight="1" x14ac:dyDescent="0.2">
      <c r="A47" s="429" t="s">
        <v>468</v>
      </c>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540">
        <f>IF(ISNUMBER(SEARCH("50",A48)),50,IF(ISNUMBER(SEARCH("25",A48)),25,0))</f>
        <v>0</v>
      </c>
      <c r="AL47" s="522"/>
      <c r="AN47" s="206"/>
    </row>
    <row r="48" spans="1:40" s="204" customFormat="1" ht="15.95" customHeight="1" thickBot="1" x14ac:dyDescent="0.25">
      <c r="A48" s="570"/>
      <c r="B48" s="571"/>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2"/>
      <c r="AN48" s="206"/>
    </row>
    <row r="49" spans="1:42" s="205" customFormat="1" ht="15.95" customHeight="1" thickBot="1" x14ac:dyDescent="0.25">
      <c r="A49" s="512" t="s">
        <v>178</v>
      </c>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492">
        <f>AK41+AK44+AK47</f>
        <v>0</v>
      </c>
      <c r="AL49" s="493"/>
      <c r="AN49" s="206"/>
    </row>
    <row r="50" spans="1:42" s="203" customFormat="1" ht="18.75" customHeight="1" x14ac:dyDescent="0.2">
      <c r="A50" s="609" t="s">
        <v>373</v>
      </c>
      <c r="B50" s="610"/>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1"/>
    </row>
    <row r="51" spans="1:42" s="203" customFormat="1" ht="15.95" customHeight="1" x14ac:dyDescent="0.2">
      <c r="A51" s="546" t="s">
        <v>175</v>
      </c>
      <c r="B51" s="547"/>
      <c r="C51" s="547"/>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8"/>
      <c r="AN51" s="206"/>
    </row>
    <row r="52" spans="1:42" s="204" customFormat="1" ht="39.950000000000003" customHeight="1" x14ac:dyDescent="0.2">
      <c r="A52" s="429" t="s">
        <v>210</v>
      </c>
      <c r="B52" s="430"/>
      <c r="C52" s="430"/>
      <c r="D52" s="430"/>
      <c r="E52" s="430"/>
      <c r="F52" s="430"/>
      <c r="G52" s="430"/>
      <c r="H52" s="430"/>
      <c r="I52" s="430"/>
      <c r="J52" s="430"/>
      <c r="K52" s="430"/>
      <c r="L52" s="430"/>
      <c r="M52" s="430"/>
      <c r="N52" s="648"/>
      <c r="O52" s="649"/>
      <c r="P52" s="649"/>
      <c r="Q52" s="649"/>
      <c r="R52" s="649"/>
      <c r="S52" s="649"/>
      <c r="T52" s="649"/>
      <c r="U52" s="649"/>
      <c r="V52" s="649"/>
      <c r="W52" s="649"/>
      <c r="X52" s="649"/>
      <c r="Y52" s="649"/>
      <c r="Z52" s="649"/>
      <c r="AA52" s="649"/>
      <c r="AB52" s="649"/>
      <c r="AC52" s="649"/>
      <c r="AD52" s="649"/>
      <c r="AE52" s="649"/>
      <c r="AF52" s="649"/>
      <c r="AG52" s="649"/>
      <c r="AH52" s="649"/>
      <c r="AI52" s="649"/>
      <c r="AJ52" s="650"/>
      <c r="AK52" s="533">
        <f>IF(N52="Has operated or had oversight of CDBG funded public services within the last 3 program years ending June 30, prior to this NOFA - 175 points",175,IF(N52="Has operated and/or had oversight of federally funded (but not CDBG funded) public services within the last 3 program years ending June 30, prior to this NOFA - 125 points",125,IF(N52="Has operated and/or had oversight of non-federally funded public services within the last 3 program years ending June 30, prior to this NOFA - 75 points",75,IF(N52="Has not operated or had oversight over any public services within the last 3 program years ending June 30, prior to this NOFA - 50 points",50,0))))</f>
        <v>0</v>
      </c>
      <c r="AL52" s="534"/>
      <c r="AN52" s="207"/>
    </row>
    <row r="53" spans="1:42" s="204" customFormat="1" ht="15.95" customHeight="1" x14ac:dyDescent="0.2">
      <c r="A53" s="429" t="s">
        <v>688</v>
      </c>
      <c r="B53" s="430"/>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510"/>
      <c r="AJ53" s="518"/>
      <c r="AK53" s="521">
        <f>IF(AI53&gt;="Yes",125,0)</f>
        <v>0</v>
      </c>
      <c r="AL53" s="522"/>
      <c r="AN53" s="208"/>
    </row>
    <row r="54" spans="1:42" s="204" customFormat="1" ht="15.95" customHeight="1" thickBot="1" x14ac:dyDescent="0.25">
      <c r="A54" s="497" t="s">
        <v>173</v>
      </c>
      <c r="B54" s="498"/>
      <c r="C54" s="498"/>
      <c r="D54" s="499"/>
      <c r="E54" s="500" t="s">
        <v>550</v>
      </c>
      <c r="F54" s="501"/>
      <c r="G54" s="501"/>
      <c r="H54" s="501"/>
      <c r="I54" s="501"/>
      <c r="J54" s="501"/>
      <c r="K54" s="501"/>
      <c r="L54" s="502" t="s">
        <v>183</v>
      </c>
      <c r="M54" s="503"/>
      <c r="N54" s="503"/>
      <c r="O54" s="503"/>
      <c r="P54" s="503"/>
      <c r="Q54" s="503"/>
      <c r="R54" s="503"/>
      <c r="S54" s="503"/>
      <c r="T54" s="503"/>
      <c r="U54" s="503"/>
      <c r="V54" s="503"/>
      <c r="W54" s="503"/>
      <c r="X54" s="503"/>
      <c r="Y54" s="503"/>
      <c r="Z54" s="503"/>
      <c r="AA54" s="503"/>
      <c r="AB54" s="503"/>
      <c r="AC54" s="503"/>
      <c r="AD54" s="503"/>
      <c r="AE54" s="504"/>
      <c r="AF54" s="508" t="s">
        <v>174</v>
      </c>
      <c r="AG54" s="508"/>
      <c r="AH54" s="508"/>
      <c r="AI54" s="508"/>
      <c r="AJ54" s="509"/>
      <c r="AK54" s="525"/>
      <c r="AL54" s="526"/>
      <c r="AN54" s="206"/>
    </row>
    <row r="55" spans="1:42" s="205" customFormat="1" ht="15.95" customHeight="1" thickBot="1" x14ac:dyDescent="0.25">
      <c r="A55" s="512" t="s">
        <v>178</v>
      </c>
      <c r="B55" s="513"/>
      <c r="C55" s="513"/>
      <c r="D55" s="513"/>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492">
        <f>AK52+AK53</f>
        <v>0</v>
      </c>
      <c r="AL55" s="493"/>
      <c r="AN55" s="202"/>
    </row>
    <row r="56" spans="1:42" s="203" customFormat="1" ht="18.75" customHeight="1" x14ac:dyDescent="0.2">
      <c r="A56" s="609" t="s">
        <v>374</v>
      </c>
      <c r="B56" s="610"/>
      <c r="C56" s="610"/>
      <c r="D56" s="610"/>
      <c r="E56" s="610"/>
      <c r="F56" s="610"/>
      <c r="G56" s="610"/>
      <c r="H56" s="610"/>
      <c r="I56" s="610"/>
      <c r="J56" s="610"/>
      <c r="K56" s="610"/>
      <c r="L56" s="610"/>
      <c r="M56" s="610"/>
      <c r="N56" s="610"/>
      <c r="O56" s="610"/>
      <c r="P56" s="610"/>
      <c r="Q56" s="610"/>
      <c r="R56" s="610"/>
      <c r="S56" s="610"/>
      <c r="T56" s="610"/>
      <c r="U56" s="610"/>
      <c r="V56" s="610"/>
      <c r="W56" s="610"/>
      <c r="X56" s="610"/>
      <c r="Y56" s="610"/>
      <c r="Z56" s="610"/>
      <c r="AA56" s="610"/>
      <c r="AB56" s="610"/>
      <c r="AC56" s="610"/>
      <c r="AD56" s="610"/>
      <c r="AE56" s="610"/>
      <c r="AF56" s="610"/>
      <c r="AG56" s="610"/>
      <c r="AH56" s="610"/>
      <c r="AI56" s="610"/>
      <c r="AJ56" s="610"/>
      <c r="AK56" s="610"/>
      <c r="AL56" s="611"/>
      <c r="AN56" s="204"/>
    </row>
    <row r="57" spans="1:42" s="204" customFormat="1" ht="15.95" customHeight="1" x14ac:dyDescent="0.2">
      <c r="A57" s="429" t="s">
        <v>217</v>
      </c>
      <c r="B57" s="430"/>
      <c r="C57" s="430"/>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1"/>
      <c r="AK57" s="521">
        <v>60</v>
      </c>
      <c r="AL57" s="522"/>
    </row>
    <row r="58" spans="1:42" s="204" customFormat="1" ht="15.95" customHeight="1" x14ac:dyDescent="0.2">
      <c r="A58" s="429" t="s">
        <v>300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1"/>
      <c r="AK58" s="521">
        <f>IF(AND(AK60="Yes",AK62="Yes",AK64="Yes"),40,0)</f>
        <v>0</v>
      </c>
      <c r="AL58" s="522"/>
    </row>
    <row r="59" spans="1:42" s="204" customFormat="1" ht="15.95" customHeight="1" x14ac:dyDescent="0.2">
      <c r="A59" s="494" t="s">
        <v>295</v>
      </c>
      <c r="B59" s="495"/>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6"/>
    </row>
    <row r="60" spans="1:42" s="204" customFormat="1" ht="15.95" customHeight="1" x14ac:dyDescent="0.2">
      <c r="A60" s="497" t="s">
        <v>173</v>
      </c>
      <c r="B60" s="498"/>
      <c r="C60" s="498"/>
      <c r="D60" s="499"/>
      <c r="E60" s="505" t="s">
        <v>302</v>
      </c>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7"/>
      <c r="AF60" s="508" t="s">
        <v>174</v>
      </c>
      <c r="AG60" s="508"/>
      <c r="AH60" s="508"/>
      <c r="AI60" s="508"/>
      <c r="AJ60" s="509"/>
      <c r="AK60" s="510"/>
      <c r="AL60" s="511"/>
      <c r="AP60" s="206"/>
    </row>
    <row r="61" spans="1:42" s="204" customFormat="1" ht="15.95" customHeight="1" x14ac:dyDescent="0.2">
      <c r="A61" s="494" t="s">
        <v>296</v>
      </c>
      <c r="B61" s="495"/>
      <c r="C61" s="495"/>
      <c r="D61" s="495"/>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6"/>
      <c r="AP61" s="206"/>
    </row>
    <row r="62" spans="1:42" s="204" customFormat="1" ht="15.95" customHeight="1" x14ac:dyDescent="0.2">
      <c r="A62" s="497" t="s">
        <v>173</v>
      </c>
      <c r="B62" s="498"/>
      <c r="C62" s="498"/>
      <c r="D62" s="499"/>
      <c r="E62" s="500" t="s">
        <v>551</v>
      </c>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14"/>
      <c r="AF62" s="508" t="s">
        <v>174</v>
      </c>
      <c r="AG62" s="508"/>
      <c r="AH62" s="508"/>
      <c r="AI62" s="508"/>
      <c r="AJ62" s="509"/>
      <c r="AK62" s="510"/>
      <c r="AL62" s="511"/>
    </row>
    <row r="63" spans="1:42" s="204" customFormat="1" ht="15.95" customHeight="1" x14ac:dyDescent="0.2">
      <c r="A63" s="494" t="s">
        <v>297</v>
      </c>
      <c r="B63" s="495"/>
      <c r="C63" s="495"/>
      <c r="D63" s="495"/>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6"/>
    </row>
    <row r="64" spans="1:42" s="204" customFormat="1" ht="15.95" customHeight="1" x14ac:dyDescent="0.2">
      <c r="A64" s="497" t="s">
        <v>173</v>
      </c>
      <c r="B64" s="498"/>
      <c r="C64" s="498"/>
      <c r="D64" s="499"/>
      <c r="E64" s="500" t="s">
        <v>552</v>
      </c>
      <c r="F64" s="501"/>
      <c r="G64" s="501"/>
      <c r="H64" s="501"/>
      <c r="I64" s="501"/>
      <c r="J64" s="501"/>
      <c r="K64" s="501"/>
      <c r="L64" s="502"/>
      <c r="M64" s="503"/>
      <c r="N64" s="503"/>
      <c r="O64" s="503"/>
      <c r="P64" s="503"/>
      <c r="Q64" s="503"/>
      <c r="R64" s="503"/>
      <c r="S64" s="503"/>
      <c r="T64" s="503"/>
      <c r="U64" s="503"/>
      <c r="V64" s="503"/>
      <c r="W64" s="503"/>
      <c r="X64" s="503"/>
      <c r="Y64" s="503"/>
      <c r="Z64" s="503"/>
      <c r="AA64" s="503"/>
      <c r="AB64" s="503"/>
      <c r="AC64" s="503"/>
      <c r="AD64" s="503"/>
      <c r="AE64" s="504"/>
      <c r="AF64" s="508" t="s">
        <v>174</v>
      </c>
      <c r="AG64" s="508"/>
      <c r="AH64" s="508"/>
      <c r="AI64" s="508"/>
      <c r="AJ64" s="509"/>
      <c r="AK64" s="510"/>
      <c r="AL64" s="511"/>
    </row>
    <row r="65" spans="1:40" s="204" customFormat="1" ht="26.25" customHeight="1" x14ac:dyDescent="0.2">
      <c r="A65" s="535" t="s">
        <v>705</v>
      </c>
      <c r="B65" s="536"/>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7"/>
      <c r="AJ65" s="538"/>
      <c r="AK65" s="521">
        <f>IF(AI65&gt;="Yes",30,0)</f>
        <v>0</v>
      </c>
      <c r="AL65" s="522"/>
    </row>
    <row r="66" spans="1:40" s="204" customFormat="1" ht="15.95" customHeight="1" x14ac:dyDescent="0.2">
      <c r="A66" s="429" t="s">
        <v>215</v>
      </c>
      <c r="B66" s="430"/>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540">
        <f>AK67+AK69+AK71</f>
        <v>0</v>
      </c>
      <c r="AL66" s="522"/>
      <c r="AN66" s="206"/>
    </row>
    <row r="67" spans="1:40" s="204" customFormat="1" ht="15.95" customHeight="1" x14ac:dyDescent="0.2">
      <c r="A67" s="494" t="s">
        <v>212</v>
      </c>
      <c r="B67" s="539"/>
      <c r="C67" s="539"/>
      <c r="D67" s="539"/>
      <c r="E67" s="539"/>
      <c r="F67" s="539"/>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10"/>
      <c r="AJ67" s="518"/>
      <c r="AK67" s="519">
        <f>IF(AI67&gt;="Yes",20,0)</f>
        <v>0</v>
      </c>
      <c r="AL67" s="520"/>
      <c r="AN67" s="222"/>
    </row>
    <row r="68" spans="1:40" s="204" customFormat="1" ht="15.95" customHeight="1" x14ac:dyDescent="0.2">
      <c r="A68" s="497" t="s">
        <v>173</v>
      </c>
      <c r="B68" s="498"/>
      <c r="C68" s="498"/>
      <c r="D68" s="499"/>
      <c r="E68" s="500" t="s">
        <v>553</v>
      </c>
      <c r="F68" s="501"/>
      <c r="G68" s="501"/>
      <c r="H68" s="501"/>
      <c r="I68" s="501"/>
      <c r="J68" s="501"/>
      <c r="K68" s="501"/>
      <c r="L68" s="502"/>
      <c r="M68" s="503"/>
      <c r="N68" s="503"/>
      <c r="O68" s="503"/>
      <c r="P68" s="503"/>
      <c r="Q68" s="503"/>
      <c r="R68" s="503"/>
      <c r="S68" s="503"/>
      <c r="T68" s="503"/>
      <c r="U68" s="503"/>
      <c r="V68" s="503"/>
      <c r="W68" s="503"/>
      <c r="X68" s="503"/>
      <c r="Y68" s="503"/>
      <c r="Z68" s="503"/>
      <c r="AA68" s="503"/>
      <c r="AB68" s="503"/>
      <c r="AC68" s="503"/>
      <c r="AD68" s="503"/>
      <c r="AE68" s="504"/>
      <c r="AF68" s="508" t="s">
        <v>174</v>
      </c>
      <c r="AG68" s="508"/>
      <c r="AH68" s="508"/>
      <c r="AI68" s="508"/>
      <c r="AJ68" s="509"/>
      <c r="AK68" s="510"/>
      <c r="AL68" s="511"/>
    </row>
    <row r="69" spans="1:40" s="204" customFormat="1" ht="15.95" customHeight="1" x14ac:dyDescent="0.2">
      <c r="A69" s="494" t="s">
        <v>213</v>
      </c>
      <c r="B69" s="539"/>
      <c r="C69" s="539"/>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10"/>
      <c r="AJ69" s="518"/>
      <c r="AK69" s="519">
        <f>IF(AI69&gt;="Yes",20,0)</f>
        <v>0</v>
      </c>
      <c r="AL69" s="520"/>
      <c r="AN69" s="224"/>
    </row>
    <row r="70" spans="1:40" s="204" customFormat="1" ht="15.95" customHeight="1" x14ac:dyDescent="0.2">
      <c r="A70" s="497" t="s">
        <v>173</v>
      </c>
      <c r="B70" s="498"/>
      <c r="C70" s="498"/>
      <c r="D70" s="499"/>
      <c r="E70" s="500" t="s">
        <v>554</v>
      </c>
      <c r="F70" s="501"/>
      <c r="G70" s="501"/>
      <c r="H70" s="501"/>
      <c r="I70" s="501"/>
      <c r="J70" s="501"/>
      <c r="K70" s="501"/>
      <c r="L70" s="502"/>
      <c r="M70" s="503"/>
      <c r="N70" s="503"/>
      <c r="O70" s="503"/>
      <c r="P70" s="503"/>
      <c r="Q70" s="503"/>
      <c r="R70" s="503"/>
      <c r="S70" s="503"/>
      <c r="T70" s="503"/>
      <c r="U70" s="503"/>
      <c r="V70" s="503"/>
      <c r="W70" s="503"/>
      <c r="X70" s="503"/>
      <c r="Y70" s="503"/>
      <c r="Z70" s="503"/>
      <c r="AA70" s="503"/>
      <c r="AB70" s="503"/>
      <c r="AC70" s="503"/>
      <c r="AD70" s="503"/>
      <c r="AE70" s="504"/>
      <c r="AF70" s="508" t="s">
        <v>174</v>
      </c>
      <c r="AG70" s="508"/>
      <c r="AH70" s="508"/>
      <c r="AI70" s="508"/>
      <c r="AJ70" s="509"/>
      <c r="AK70" s="510"/>
      <c r="AL70" s="511"/>
    </row>
    <row r="71" spans="1:40" s="204" customFormat="1" ht="15.95" customHeight="1" x14ac:dyDescent="0.2">
      <c r="A71" s="494" t="s">
        <v>214</v>
      </c>
      <c r="B71" s="539"/>
      <c r="C71" s="539"/>
      <c r="D71" s="539"/>
      <c r="E71" s="539"/>
      <c r="F71" s="539"/>
      <c r="G71" s="539"/>
      <c r="H71" s="539"/>
      <c r="I71" s="539"/>
      <c r="J71" s="539"/>
      <c r="K71" s="539"/>
      <c r="L71" s="539"/>
      <c r="M71" s="539"/>
      <c r="N71" s="539"/>
      <c r="O71" s="539"/>
      <c r="P71" s="539"/>
      <c r="Q71" s="539"/>
      <c r="R71" s="539"/>
      <c r="S71" s="539"/>
      <c r="T71" s="539"/>
      <c r="U71" s="539"/>
      <c r="V71" s="539"/>
      <c r="W71" s="539"/>
      <c r="X71" s="539"/>
      <c r="Y71" s="539"/>
      <c r="Z71" s="539"/>
      <c r="AA71" s="539"/>
      <c r="AB71" s="539"/>
      <c r="AC71" s="539"/>
      <c r="AD71" s="539"/>
      <c r="AE71" s="539"/>
      <c r="AF71" s="539"/>
      <c r="AG71" s="539"/>
      <c r="AH71" s="539"/>
      <c r="AI71" s="510"/>
      <c r="AJ71" s="518"/>
      <c r="AK71" s="519">
        <f>IF(AI71&gt;="Yes",30,0)</f>
        <v>0</v>
      </c>
      <c r="AL71" s="520"/>
    </row>
    <row r="72" spans="1:40" s="204" customFormat="1" ht="15.95" customHeight="1" thickBot="1" x14ac:dyDescent="0.25">
      <c r="A72" s="497" t="s">
        <v>173</v>
      </c>
      <c r="B72" s="498"/>
      <c r="C72" s="498"/>
      <c r="D72" s="499"/>
      <c r="E72" s="500" t="s">
        <v>555</v>
      </c>
      <c r="F72" s="501"/>
      <c r="G72" s="501"/>
      <c r="H72" s="501"/>
      <c r="I72" s="501"/>
      <c r="J72" s="501"/>
      <c r="K72" s="501"/>
      <c r="L72" s="502"/>
      <c r="M72" s="503"/>
      <c r="N72" s="503"/>
      <c r="O72" s="503"/>
      <c r="P72" s="503"/>
      <c r="Q72" s="503"/>
      <c r="R72" s="503"/>
      <c r="S72" s="503"/>
      <c r="T72" s="503"/>
      <c r="U72" s="503"/>
      <c r="V72" s="503"/>
      <c r="W72" s="503"/>
      <c r="X72" s="503"/>
      <c r="Y72" s="503"/>
      <c r="Z72" s="503"/>
      <c r="AA72" s="503"/>
      <c r="AB72" s="503"/>
      <c r="AC72" s="503"/>
      <c r="AD72" s="503"/>
      <c r="AE72" s="504"/>
      <c r="AF72" s="508" t="s">
        <v>174</v>
      </c>
      <c r="AG72" s="508"/>
      <c r="AH72" s="508"/>
      <c r="AI72" s="508"/>
      <c r="AJ72" s="509"/>
      <c r="AK72" s="525"/>
      <c r="AL72" s="526"/>
    </row>
    <row r="73" spans="1:40" s="205" customFormat="1" ht="15.95" customHeight="1" thickBot="1" x14ac:dyDescent="0.25">
      <c r="A73" s="621" t="s">
        <v>426</v>
      </c>
      <c r="B73" s="622"/>
      <c r="C73" s="622"/>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492">
        <f>AK57+AK58+AK65+AK66</f>
        <v>60</v>
      </c>
      <c r="AL73" s="493"/>
      <c r="AN73" s="204"/>
    </row>
    <row r="74" spans="1:40" s="203" customFormat="1" ht="18.75" customHeight="1" thickBot="1" x14ac:dyDescent="0.25">
      <c r="A74" s="560" t="s">
        <v>431</v>
      </c>
      <c r="B74" s="561"/>
      <c r="C74" s="561"/>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2"/>
      <c r="AD74" s="563" t="s">
        <v>425</v>
      </c>
      <c r="AE74" s="563"/>
      <c r="AF74" s="563"/>
      <c r="AG74" s="563"/>
      <c r="AH74" s="563"/>
      <c r="AI74" s="563"/>
      <c r="AJ74" s="564"/>
      <c r="AK74" s="492">
        <f>'CDBG State Objectives'!$AK$3</f>
        <v>0</v>
      </c>
      <c r="AL74" s="493"/>
      <c r="AN74" s="204"/>
    </row>
    <row r="75" spans="1:40" ht="15" thickBot="1" x14ac:dyDescent="0.25">
      <c r="A75" s="223"/>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23"/>
      <c r="AN75" s="204"/>
    </row>
    <row r="76" spans="1:40" ht="30" customHeight="1" thickBot="1" x14ac:dyDescent="0.25">
      <c r="A76" s="552" t="s">
        <v>321</v>
      </c>
      <c r="B76" s="553"/>
      <c r="C76" s="553"/>
      <c r="D76" s="553"/>
      <c r="E76" s="553"/>
      <c r="F76" s="553"/>
      <c r="G76" s="553"/>
      <c r="H76" s="553"/>
      <c r="I76" s="553"/>
      <c r="J76" s="553"/>
      <c r="K76" s="553"/>
      <c r="L76" s="553"/>
      <c r="M76" s="553"/>
      <c r="N76" s="553"/>
      <c r="O76" s="553"/>
      <c r="P76" s="553"/>
      <c r="Q76" s="553"/>
      <c r="R76" s="553"/>
      <c r="S76" s="553"/>
      <c r="T76" s="553"/>
      <c r="U76" s="553"/>
      <c r="V76" s="553"/>
      <c r="W76" s="553"/>
      <c r="X76" s="644"/>
      <c r="Y76" s="555" t="s">
        <v>703</v>
      </c>
      <c r="Z76" s="555"/>
      <c r="AA76" s="555"/>
      <c r="AB76" s="555"/>
      <c r="AC76" s="555"/>
      <c r="AD76" s="555"/>
      <c r="AE76" s="555"/>
      <c r="AF76" s="555"/>
      <c r="AG76" s="555"/>
      <c r="AH76" s="555"/>
      <c r="AI76" s="555"/>
      <c r="AJ76" s="556"/>
      <c r="AK76" s="463">
        <f>AK84+AK90+AK108+AK109</f>
        <v>60</v>
      </c>
      <c r="AL76" s="464"/>
      <c r="AN76" s="204"/>
    </row>
    <row r="77" spans="1:40" s="203" customFormat="1" ht="60.2" customHeight="1" x14ac:dyDescent="0.2">
      <c r="A77" s="645" t="s">
        <v>689</v>
      </c>
      <c r="B77" s="544"/>
      <c r="C77" s="544"/>
      <c r="D77" s="544"/>
      <c r="E77" s="544"/>
      <c r="F77" s="544"/>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5"/>
      <c r="AN77" s="222" t="s">
        <v>583</v>
      </c>
    </row>
    <row r="78" spans="1:40" s="204" customFormat="1" ht="15.95" customHeight="1" x14ac:dyDescent="0.2">
      <c r="A78" s="429" t="s">
        <v>466</v>
      </c>
      <c r="B78" s="430"/>
      <c r="C78" s="430"/>
      <c r="D78" s="430"/>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540">
        <f>IF(ISNUMBER(SEARCH("150",A79)),150,IF(ISNUMBER(SEARCH("125",A79)),125,IF(ISNUMBER(SEARCH("100",A79)),100,IF(ISNUMBER(SEARCH("50",A79)),50,0))))</f>
        <v>0</v>
      </c>
      <c r="AL78" s="522"/>
      <c r="AN78" s="204" t="s">
        <v>584</v>
      </c>
    </row>
    <row r="79" spans="1:40" s="204" customFormat="1" ht="26.45" customHeight="1" x14ac:dyDescent="0.2">
      <c r="A79" s="570"/>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2"/>
      <c r="AN79" s="204" t="s">
        <v>585</v>
      </c>
    </row>
    <row r="80" spans="1:40" s="204" customFormat="1" ht="15.95" customHeight="1" x14ac:dyDescent="0.2">
      <c r="A80" s="497" t="s">
        <v>173</v>
      </c>
      <c r="B80" s="498"/>
      <c r="C80" s="498"/>
      <c r="D80" s="499"/>
      <c r="E80" s="505" t="s">
        <v>479</v>
      </c>
      <c r="F80" s="506"/>
      <c r="G80" s="506"/>
      <c r="H80" s="506"/>
      <c r="I80" s="506"/>
      <c r="J80" s="506"/>
      <c r="K80" s="506"/>
      <c r="L80" s="502" t="s">
        <v>460</v>
      </c>
      <c r="M80" s="503"/>
      <c r="N80" s="503"/>
      <c r="O80" s="503"/>
      <c r="P80" s="503"/>
      <c r="Q80" s="503"/>
      <c r="R80" s="503"/>
      <c r="S80" s="503"/>
      <c r="T80" s="503"/>
      <c r="U80" s="503"/>
      <c r="V80" s="503"/>
      <c r="W80" s="503"/>
      <c r="X80" s="503"/>
      <c r="Y80" s="503"/>
      <c r="Z80" s="503"/>
      <c r="AA80" s="503"/>
      <c r="AB80" s="503"/>
      <c r="AC80" s="503"/>
      <c r="AD80" s="503"/>
      <c r="AE80" s="504"/>
      <c r="AF80" s="508" t="s">
        <v>174</v>
      </c>
      <c r="AG80" s="508"/>
      <c r="AH80" s="508"/>
      <c r="AI80" s="508"/>
      <c r="AJ80" s="509"/>
      <c r="AK80" s="510"/>
      <c r="AL80" s="511"/>
      <c r="AN80" s="204" t="s">
        <v>586</v>
      </c>
    </row>
    <row r="81" spans="1:40" s="204" customFormat="1" ht="15.95" customHeight="1" x14ac:dyDescent="0.2">
      <c r="A81" s="429" t="s">
        <v>467</v>
      </c>
      <c r="B81" s="430"/>
      <c r="C81" s="430"/>
      <c r="D81" s="430"/>
      <c r="E81" s="430"/>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540">
        <f>IF(ISNUMBER(SEARCH("150",A82)),150,IF(ISNUMBER(SEARCH("125",A82)),125,IF(ISNUMBER(SEARCH("100",A82)),100,IF(ISNUMBER(SEARCH("50",A82)),50,0))))</f>
        <v>0</v>
      </c>
      <c r="AL81" s="522"/>
      <c r="AN81" s="204" t="s">
        <v>587</v>
      </c>
    </row>
    <row r="82" spans="1:40" s="204" customFormat="1" ht="15" customHeight="1" x14ac:dyDescent="0.2">
      <c r="A82" s="570"/>
      <c r="B82" s="571"/>
      <c r="C82" s="571"/>
      <c r="D82" s="571"/>
      <c r="E82" s="571"/>
      <c r="F82" s="571"/>
      <c r="G82" s="571"/>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c r="AI82" s="571"/>
      <c r="AJ82" s="571"/>
      <c r="AK82" s="571"/>
      <c r="AL82" s="572"/>
      <c r="AN82" s="204" t="s">
        <v>588</v>
      </c>
    </row>
    <row r="83" spans="1:40" s="204" customFormat="1" ht="15.95" customHeight="1" thickBot="1" x14ac:dyDescent="0.25">
      <c r="A83" s="497" t="s">
        <v>173</v>
      </c>
      <c r="B83" s="498"/>
      <c r="C83" s="498"/>
      <c r="D83" s="499"/>
      <c r="E83" s="505" t="s">
        <v>480</v>
      </c>
      <c r="F83" s="506"/>
      <c r="G83" s="506"/>
      <c r="H83" s="506"/>
      <c r="I83" s="506"/>
      <c r="J83" s="506"/>
      <c r="K83" s="506"/>
      <c r="L83" s="502" t="s">
        <v>460</v>
      </c>
      <c r="M83" s="503"/>
      <c r="N83" s="503"/>
      <c r="O83" s="503"/>
      <c r="P83" s="503"/>
      <c r="Q83" s="503"/>
      <c r="R83" s="503"/>
      <c r="S83" s="503"/>
      <c r="T83" s="503"/>
      <c r="U83" s="503"/>
      <c r="V83" s="503"/>
      <c r="W83" s="503"/>
      <c r="X83" s="503"/>
      <c r="Y83" s="503"/>
      <c r="Z83" s="503"/>
      <c r="AA83" s="503"/>
      <c r="AB83" s="503"/>
      <c r="AC83" s="503"/>
      <c r="AD83" s="503"/>
      <c r="AE83" s="504"/>
      <c r="AF83" s="508" t="s">
        <v>174</v>
      </c>
      <c r="AG83" s="508"/>
      <c r="AH83" s="508"/>
      <c r="AI83" s="508"/>
      <c r="AJ83" s="509"/>
      <c r="AK83" s="525"/>
      <c r="AL83" s="526"/>
      <c r="AN83" s="204" t="s">
        <v>589</v>
      </c>
    </row>
    <row r="84" spans="1:40" s="205" customFormat="1" ht="15.95" customHeight="1" thickBot="1" x14ac:dyDescent="0.25">
      <c r="A84" s="646" t="s">
        <v>178</v>
      </c>
      <c r="B84" s="647"/>
      <c r="C84" s="647"/>
      <c r="D84" s="647"/>
      <c r="E84" s="647"/>
      <c r="F84" s="647"/>
      <c r="G84" s="647"/>
      <c r="H84" s="647"/>
      <c r="I84" s="647"/>
      <c r="J84" s="647"/>
      <c r="K84" s="647"/>
      <c r="L84" s="647"/>
      <c r="M84" s="647"/>
      <c r="N84" s="647"/>
      <c r="O84" s="647"/>
      <c r="P84" s="647"/>
      <c r="Q84" s="647"/>
      <c r="R84" s="647"/>
      <c r="S84" s="647"/>
      <c r="T84" s="647"/>
      <c r="U84" s="647"/>
      <c r="V84" s="647"/>
      <c r="W84" s="647"/>
      <c r="X84" s="647"/>
      <c r="Y84" s="647"/>
      <c r="Z84" s="647"/>
      <c r="AA84" s="647"/>
      <c r="AB84" s="647"/>
      <c r="AC84" s="647"/>
      <c r="AD84" s="647"/>
      <c r="AE84" s="647"/>
      <c r="AF84" s="647"/>
      <c r="AG84" s="647"/>
      <c r="AH84" s="647"/>
      <c r="AI84" s="647"/>
      <c r="AJ84" s="647"/>
      <c r="AK84" s="492">
        <f>AK78+AK81</f>
        <v>0</v>
      </c>
      <c r="AL84" s="493"/>
      <c r="AN84" s="204" t="s">
        <v>590</v>
      </c>
    </row>
    <row r="85" spans="1:40" s="203" customFormat="1" ht="18.75" customHeight="1" x14ac:dyDescent="0.2">
      <c r="A85" s="609" t="s">
        <v>373</v>
      </c>
      <c r="B85" s="610"/>
      <c r="C85" s="610"/>
      <c r="D85" s="610"/>
      <c r="E85" s="610"/>
      <c r="F85" s="610"/>
      <c r="G85" s="610"/>
      <c r="H85" s="610"/>
      <c r="I85" s="610"/>
      <c r="J85" s="610"/>
      <c r="K85" s="610"/>
      <c r="L85" s="610"/>
      <c r="M85" s="610"/>
      <c r="N85" s="610"/>
      <c r="O85" s="610"/>
      <c r="P85" s="610"/>
      <c r="Q85" s="610"/>
      <c r="R85" s="610"/>
      <c r="S85" s="610"/>
      <c r="T85" s="610"/>
      <c r="U85" s="610"/>
      <c r="V85" s="610"/>
      <c r="W85" s="610"/>
      <c r="X85" s="610"/>
      <c r="Y85" s="610"/>
      <c r="Z85" s="610"/>
      <c r="AA85" s="610"/>
      <c r="AB85" s="610"/>
      <c r="AC85" s="610"/>
      <c r="AD85" s="610"/>
      <c r="AE85" s="610"/>
      <c r="AF85" s="610"/>
      <c r="AG85" s="610"/>
      <c r="AH85" s="610"/>
      <c r="AI85" s="610"/>
      <c r="AJ85" s="610"/>
      <c r="AK85" s="610"/>
      <c r="AL85" s="611"/>
      <c r="AN85" s="222" t="s">
        <v>591</v>
      </c>
    </row>
    <row r="86" spans="1:40" s="203" customFormat="1" ht="15.95" customHeight="1" x14ac:dyDescent="0.2">
      <c r="A86" s="546" t="s">
        <v>175</v>
      </c>
      <c r="B86" s="547"/>
      <c r="C86" s="547"/>
      <c r="D86" s="547"/>
      <c r="E86" s="547"/>
      <c r="F86" s="547"/>
      <c r="G86" s="547"/>
      <c r="H86" s="547"/>
      <c r="I86" s="547"/>
      <c r="J86" s="547"/>
      <c r="K86" s="547"/>
      <c r="L86" s="547"/>
      <c r="M86" s="547"/>
      <c r="N86" s="547"/>
      <c r="O86" s="547"/>
      <c r="P86" s="547"/>
      <c r="Q86" s="547"/>
      <c r="R86" s="547"/>
      <c r="S86" s="547"/>
      <c r="T86" s="547"/>
      <c r="U86" s="547"/>
      <c r="V86" s="547"/>
      <c r="W86" s="547"/>
      <c r="X86" s="547"/>
      <c r="Y86" s="547"/>
      <c r="Z86" s="547"/>
      <c r="AA86" s="547"/>
      <c r="AB86" s="547"/>
      <c r="AC86" s="547"/>
      <c r="AD86" s="547"/>
      <c r="AE86" s="547"/>
      <c r="AF86" s="547"/>
      <c r="AG86" s="547"/>
      <c r="AH86" s="547"/>
      <c r="AI86" s="547"/>
      <c r="AJ86" s="547"/>
      <c r="AK86" s="547"/>
      <c r="AL86" s="548"/>
      <c r="AN86" s="204" t="s">
        <v>592</v>
      </c>
    </row>
    <row r="87" spans="1:40" s="204" customFormat="1" ht="53.1" customHeight="1" x14ac:dyDescent="0.2">
      <c r="A87" s="429" t="s">
        <v>211</v>
      </c>
      <c r="B87" s="430"/>
      <c r="C87" s="430"/>
      <c r="D87" s="430"/>
      <c r="E87" s="430"/>
      <c r="F87" s="430"/>
      <c r="G87" s="430"/>
      <c r="H87" s="430"/>
      <c r="I87" s="430"/>
      <c r="J87" s="430"/>
      <c r="K87" s="430"/>
      <c r="L87" s="430"/>
      <c r="M87" s="430"/>
      <c r="N87" s="648"/>
      <c r="O87" s="649"/>
      <c r="P87" s="649"/>
      <c r="Q87" s="649"/>
      <c r="R87" s="649"/>
      <c r="S87" s="649"/>
      <c r="T87" s="649"/>
      <c r="U87" s="649"/>
      <c r="V87" s="649"/>
      <c r="W87" s="649"/>
      <c r="X87" s="649"/>
      <c r="Y87" s="649"/>
      <c r="Z87" s="649"/>
      <c r="AA87" s="649"/>
      <c r="AB87" s="649"/>
      <c r="AC87" s="649"/>
      <c r="AD87" s="649"/>
      <c r="AE87" s="649"/>
      <c r="AF87" s="649"/>
      <c r="AG87" s="649"/>
      <c r="AH87" s="649"/>
      <c r="AI87" s="649"/>
      <c r="AJ87" s="650"/>
      <c r="AK87" s="533">
        <f>IF(N87="Continuation of Existing Code Enforcement Program, active during the last fiscal year - 175 points",175,IF(N87="Active Code Enforcement Program in last 4 years but not the last 12 months - 125 points",125,0))</f>
        <v>0</v>
      </c>
      <c r="AL87" s="534"/>
      <c r="AN87" s="230" t="s">
        <v>593</v>
      </c>
    </row>
    <row r="88" spans="1:40" s="204" customFormat="1" ht="15.95" customHeight="1" x14ac:dyDescent="0.2">
      <c r="A88" s="429" t="s">
        <v>202</v>
      </c>
      <c r="B88" s="430"/>
      <c r="C88" s="430"/>
      <c r="D88" s="430"/>
      <c r="E88" s="430"/>
      <c r="F88" s="430"/>
      <c r="G88" s="430"/>
      <c r="H88" s="430"/>
      <c r="I88" s="430"/>
      <c r="J88" s="430"/>
      <c r="K88" s="430"/>
      <c r="L88" s="430"/>
      <c r="M88" s="430"/>
      <c r="N88" s="430"/>
      <c r="O88" s="430"/>
      <c r="P88" s="430"/>
      <c r="Q88" s="430"/>
      <c r="R88" s="430"/>
      <c r="S88" s="430"/>
      <c r="T88" s="430"/>
      <c r="U88" s="430"/>
      <c r="V88" s="430"/>
      <c r="W88" s="430"/>
      <c r="X88" s="430"/>
      <c r="Y88" s="430"/>
      <c r="Z88" s="430"/>
      <c r="AA88" s="430"/>
      <c r="AB88" s="430"/>
      <c r="AC88" s="430"/>
      <c r="AD88" s="430"/>
      <c r="AE88" s="430"/>
      <c r="AF88" s="430"/>
      <c r="AG88" s="430"/>
      <c r="AH88" s="430"/>
      <c r="AI88" s="510"/>
      <c r="AJ88" s="518"/>
      <c r="AK88" s="521">
        <f>IF(AI88&gt;="Yes",125,0)</f>
        <v>0</v>
      </c>
      <c r="AL88" s="522"/>
      <c r="AN88"/>
    </row>
    <row r="89" spans="1:40" s="204" customFormat="1" ht="15.95" customHeight="1" thickBot="1" x14ac:dyDescent="0.25">
      <c r="A89" s="497" t="s">
        <v>173</v>
      </c>
      <c r="B89" s="498"/>
      <c r="C89" s="498"/>
      <c r="D89" s="499"/>
      <c r="E89" s="500" t="s">
        <v>277</v>
      </c>
      <c r="F89" s="501"/>
      <c r="G89" s="501"/>
      <c r="H89" s="501"/>
      <c r="I89" s="501"/>
      <c r="J89" s="501"/>
      <c r="K89" s="501"/>
      <c r="L89" s="502" t="s">
        <v>690</v>
      </c>
      <c r="M89" s="503"/>
      <c r="N89" s="503"/>
      <c r="O89" s="503"/>
      <c r="P89" s="503"/>
      <c r="Q89" s="503"/>
      <c r="R89" s="503"/>
      <c r="S89" s="503"/>
      <c r="T89" s="503"/>
      <c r="U89" s="503"/>
      <c r="V89" s="503"/>
      <c r="W89" s="503"/>
      <c r="X89" s="503"/>
      <c r="Y89" s="503"/>
      <c r="Z89" s="503"/>
      <c r="AA89" s="503"/>
      <c r="AB89" s="503"/>
      <c r="AC89" s="503"/>
      <c r="AD89" s="503"/>
      <c r="AE89" s="504"/>
      <c r="AF89" s="508" t="s">
        <v>174</v>
      </c>
      <c r="AG89" s="508"/>
      <c r="AH89" s="508"/>
      <c r="AI89" s="508"/>
      <c r="AJ89" s="509"/>
      <c r="AK89" s="525"/>
      <c r="AL89" s="526"/>
      <c r="AN89" s="206"/>
    </row>
    <row r="90" spans="1:40" s="205" customFormat="1" ht="15.95" customHeight="1" thickBot="1" x14ac:dyDescent="0.25">
      <c r="A90" s="615" t="s">
        <v>178</v>
      </c>
      <c r="B90" s="616"/>
      <c r="C90" s="616"/>
      <c r="D90" s="616"/>
      <c r="E90" s="616"/>
      <c r="F90" s="616"/>
      <c r="G90" s="616"/>
      <c r="H90" s="616"/>
      <c r="I90" s="616"/>
      <c r="J90" s="616"/>
      <c r="K90" s="616"/>
      <c r="L90" s="616"/>
      <c r="M90" s="616"/>
      <c r="N90" s="616"/>
      <c r="O90" s="616"/>
      <c r="P90" s="616"/>
      <c r="Q90" s="616"/>
      <c r="R90" s="616"/>
      <c r="S90" s="616"/>
      <c r="T90" s="616"/>
      <c r="U90" s="616"/>
      <c r="V90" s="616"/>
      <c r="W90" s="616"/>
      <c r="X90" s="616"/>
      <c r="Y90" s="616"/>
      <c r="Z90" s="616"/>
      <c r="AA90" s="616"/>
      <c r="AB90" s="616"/>
      <c r="AC90" s="616"/>
      <c r="AD90" s="616"/>
      <c r="AE90" s="616"/>
      <c r="AF90" s="616"/>
      <c r="AG90" s="616"/>
      <c r="AH90" s="616"/>
      <c r="AI90" s="616"/>
      <c r="AJ90" s="616"/>
      <c r="AK90" s="617">
        <f>AK87+AK88</f>
        <v>0</v>
      </c>
      <c r="AL90" s="618"/>
      <c r="AN90" s="202"/>
    </row>
    <row r="91" spans="1:40" s="203" customFormat="1" ht="18.75" customHeight="1" x14ac:dyDescent="0.2">
      <c r="A91" s="543" t="s">
        <v>374</v>
      </c>
      <c r="B91" s="544"/>
      <c r="C91" s="544"/>
      <c r="D91" s="544"/>
      <c r="E91" s="544"/>
      <c r="F91" s="544"/>
      <c r="G91" s="544"/>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544"/>
      <c r="AI91" s="544"/>
      <c r="AJ91" s="544"/>
      <c r="AK91" s="544"/>
      <c r="AL91" s="545"/>
      <c r="AN91" s="205"/>
    </row>
    <row r="92" spans="1:40" s="204" customFormat="1" ht="15.95" customHeight="1" x14ac:dyDescent="0.2">
      <c r="A92" s="429" t="s">
        <v>217</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1"/>
      <c r="AK92" s="521">
        <v>60</v>
      </c>
      <c r="AL92" s="522"/>
      <c r="AN92" s="206"/>
    </row>
    <row r="93" spans="1:40" s="204" customFormat="1" ht="15.95" customHeight="1" x14ac:dyDescent="0.2">
      <c r="A93" s="429" t="s">
        <v>300</v>
      </c>
      <c r="B93" s="430"/>
      <c r="C93" s="430"/>
      <c r="D93" s="430"/>
      <c r="E93" s="430"/>
      <c r="F93" s="430"/>
      <c r="G93" s="430"/>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1"/>
      <c r="AK93" s="521">
        <f>IF(AND(AK95="Yes",AK97="Yes",AK99="Yes"),40,0)</f>
        <v>0</v>
      </c>
      <c r="AL93" s="522"/>
      <c r="AN93" s="206"/>
    </row>
    <row r="94" spans="1:40" s="204" customFormat="1" ht="15.95" customHeight="1" x14ac:dyDescent="0.2">
      <c r="A94" s="494" t="s">
        <v>295</v>
      </c>
      <c r="B94" s="495"/>
      <c r="C94" s="495"/>
      <c r="D94" s="495"/>
      <c r="E94" s="495"/>
      <c r="F94" s="495"/>
      <c r="G94" s="495"/>
      <c r="H94" s="495"/>
      <c r="I94" s="495"/>
      <c r="J94" s="495"/>
      <c r="K94" s="495"/>
      <c r="L94" s="495"/>
      <c r="M94" s="495"/>
      <c r="N94" s="495"/>
      <c r="O94" s="495"/>
      <c r="P94" s="495"/>
      <c r="Q94" s="495"/>
      <c r="R94" s="495"/>
      <c r="S94" s="495"/>
      <c r="T94" s="495"/>
      <c r="U94" s="495"/>
      <c r="V94" s="495"/>
      <c r="W94" s="495"/>
      <c r="X94" s="495"/>
      <c r="Y94" s="495"/>
      <c r="Z94" s="495"/>
      <c r="AA94" s="495"/>
      <c r="AB94" s="495"/>
      <c r="AC94" s="495"/>
      <c r="AD94" s="495"/>
      <c r="AE94" s="495"/>
      <c r="AF94" s="495"/>
      <c r="AG94" s="495"/>
      <c r="AH94" s="495"/>
      <c r="AI94" s="495"/>
      <c r="AJ94" s="495"/>
      <c r="AK94" s="495"/>
      <c r="AL94" s="496"/>
      <c r="AN94" s="206"/>
    </row>
    <row r="95" spans="1:40" s="204" customFormat="1" ht="15.95" customHeight="1" x14ac:dyDescent="0.2">
      <c r="A95" s="497" t="s">
        <v>173</v>
      </c>
      <c r="B95" s="498"/>
      <c r="C95" s="498"/>
      <c r="D95" s="499"/>
      <c r="E95" s="505" t="s">
        <v>301</v>
      </c>
      <c r="F95" s="506"/>
      <c r="G95" s="506"/>
      <c r="H95" s="506"/>
      <c r="I95" s="506"/>
      <c r="J95" s="506"/>
      <c r="K95" s="506"/>
      <c r="L95" s="506"/>
      <c r="M95" s="506"/>
      <c r="N95" s="506"/>
      <c r="O95" s="506"/>
      <c r="P95" s="506"/>
      <c r="Q95" s="506"/>
      <c r="R95" s="506"/>
      <c r="S95" s="506"/>
      <c r="T95" s="506"/>
      <c r="U95" s="506"/>
      <c r="V95" s="506"/>
      <c r="W95" s="506"/>
      <c r="X95" s="506"/>
      <c r="Y95" s="506"/>
      <c r="Z95" s="506"/>
      <c r="AA95" s="506"/>
      <c r="AB95" s="506"/>
      <c r="AC95" s="506"/>
      <c r="AD95" s="506"/>
      <c r="AE95" s="507"/>
      <c r="AF95" s="508" t="s">
        <v>174</v>
      </c>
      <c r="AG95" s="508"/>
      <c r="AH95" s="508"/>
      <c r="AI95" s="508"/>
      <c r="AJ95" s="509"/>
      <c r="AK95" s="510"/>
      <c r="AL95" s="511"/>
      <c r="AN95" s="206"/>
    </row>
    <row r="96" spans="1:40" s="204" customFormat="1" ht="15.95" customHeight="1" x14ac:dyDescent="0.2">
      <c r="A96" s="494" t="s">
        <v>296</v>
      </c>
      <c r="B96" s="495"/>
      <c r="C96" s="495"/>
      <c r="D96" s="495"/>
      <c r="E96" s="495"/>
      <c r="F96" s="495"/>
      <c r="G96" s="495"/>
      <c r="H96" s="495"/>
      <c r="I96" s="495"/>
      <c r="J96" s="495"/>
      <c r="K96" s="495"/>
      <c r="L96" s="495"/>
      <c r="M96" s="495"/>
      <c r="N96" s="495"/>
      <c r="O96" s="495"/>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6"/>
    </row>
    <row r="97" spans="1:40" s="204" customFormat="1" ht="15.95" customHeight="1" x14ac:dyDescent="0.2">
      <c r="A97" s="497" t="s">
        <v>173</v>
      </c>
      <c r="B97" s="498"/>
      <c r="C97" s="498"/>
      <c r="D97" s="499"/>
      <c r="E97" s="500" t="s">
        <v>557</v>
      </c>
      <c r="F97" s="501"/>
      <c r="G97" s="501"/>
      <c r="H97" s="501"/>
      <c r="I97" s="501"/>
      <c r="J97" s="501"/>
      <c r="K97" s="501"/>
      <c r="L97" s="501"/>
      <c r="M97" s="501"/>
      <c r="N97" s="501"/>
      <c r="O97" s="501"/>
      <c r="P97" s="501"/>
      <c r="Q97" s="501"/>
      <c r="R97" s="501"/>
      <c r="S97" s="501"/>
      <c r="T97" s="501"/>
      <c r="U97" s="501"/>
      <c r="V97" s="501"/>
      <c r="W97" s="501"/>
      <c r="X97" s="501"/>
      <c r="Y97" s="501"/>
      <c r="Z97" s="501"/>
      <c r="AA97" s="501"/>
      <c r="AB97" s="501"/>
      <c r="AC97" s="501"/>
      <c r="AD97" s="501"/>
      <c r="AE97" s="514"/>
      <c r="AF97" s="508" t="s">
        <v>174</v>
      </c>
      <c r="AG97" s="508"/>
      <c r="AH97" s="508"/>
      <c r="AI97" s="508"/>
      <c r="AJ97" s="509"/>
      <c r="AK97" s="510"/>
      <c r="AL97" s="511"/>
      <c r="AN97" s="206"/>
    </row>
    <row r="98" spans="1:40" s="204" customFormat="1" ht="15.95" customHeight="1" x14ac:dyDescent="0.2">
      <c r="A98" s="494" t="s">
        <v>297</v>
      </c>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6"/>
      <c r="AN98" s="206"/>
    </row>
    <row r="99" spans="1:40" s="204" customFormat="1" ht="15.95" customHeight="1" x14ac:dyDescent="0.2">
      <c r="A99" s="497" t="s">
        <v>173</v>
      </c>
      <c r="B99" s="498"/>
      <c r="C99" s="498"/>
      <c r="D99" s="499"/>
      <c r="E99" s="500" t="s">
        <v>278</v>
      </c>
      <c r="F99" s="501"/>
      <c r="G99" s="501"/>
      <c r="H99" s="501"/>
      <c r="I99" s="501"/>
      <c r="J99" s="501"/>
      <c r="K99" s="501"/>
      <c r="L99" s="502"/>
      <c r="M99" s="503"/>
      <c r="N99" s="503"/>
      <c r="O99" s="503"/>
      <c r="P99" s="503"/>
      <c r="Q99" s="503"/>
      <c r="R99" s="503"/>
      <c r="S99" s="503"/>
      <c r="T99" s="503"/>
      <c r="U99" s="503"/>
      <c r="V99" s="503"/>
      <c r="W99" s="503"/>
      <c r="X99" s="503"/>
      <c r="Y99" s="503"/>
      <c r="Z99" s="503"/>
      <c r="AA99" s="503"/>
      <c r="AB99" s="503"/>
      <c r="AC99" s="503"/>
      <c r="AD99" s="503"/>
      <c r="AE99" s="504"/>
      <c r="AF99" s="508" t="s">
        <v>174</v>
      </c>
      <c r="AG99" s="508"/>
      <c r="AH99" s="508"/>
      <c r="AI99" s="508"/>
      <c r="AJ99" s="509"/>
      <c r="AK99" s="510"/>
      <c r="AL99" s="511"/>
    </row>
    <row r="100" spans="1:40" s="204" customFormat="1" ht="26.25" customHeight="1" x14ac:dyDescent="0.2">
      <c r="A100" s="535" t="s">
        <v>705</v>
      </c>
      <c r="B100" s="536"/>
      <c r="C100" s="536"/>
      <c r="D100" s="536"/>
      <c r="E100" s="536"/>
      <c r="F100" s="536"/>
      <c r="G100" s="536"/>
      <c r="H100" s="536"/>
      <c r="I100" s="536"/>
      <c r="J100" s="536"/>
      <c r="K100" s="536"/>
      <c r="L100" s="536"/>
      <c r="M100" s="536"/>
      <c r="N100" s="536"/>
      <c r="O100" s="536"/>
      <c r="P100" s="536"/>
      <c r="Q100" s="536"/>
      <c r="R100" s="536"/>
      <c r="S100" s="536"/>
      <c r="T100" s="536"/>
      <c r="U100" s="536"/>
      <c r="V100" s="536"/>
      <c r="W100" s="536"/>
      <c r="X100" s="536"/>
      <c r="Y100" s="536"/>
      <c r="Z100" s="536"/>
      <c r="AA100" s="536"/>
      <c r="AB100" s="536"/>
      <c r="AC100" s="536"/>
      <c r="AD100" s="536"/>
      <c r="AE100" s="536"/>
      <c r="AF100" s="536"/>
      <c r="AG100" s="536"/>
      <c r="AH100" s="536"/>
      <c r="AI100" s="537"/>
      <c r="AJ100" s="538"/>
      <c r="AK100" s="521">
        <f>IF(AI100&gt;="Yes",30,0)</f>
        <v>0</v>
      </c>
      <c r="AL100" s="522"/>
      <c r="AN100" s="206"/>
    </row>
    <row r="101" spans="1:40" s="204" customFormat="1" ht="15.95" customHeight="1" x14ac:dyDescent="0.2">
      <c r="A101" s="429" t="s">
        <v>215</v>
      </c>
      <c r="B101" s="430"/>
      <c r="C101" s="430"/>
      <c r="D101" s="430"/>
      <c r="E101" s="430"/>
      <c r="F101" s="430"/>
      <c r="G101" s="430"/>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540">
        <f>AK102+AK104+AK106</f>
        <v>0</v>
      </c>
      <c r="AL101" s="522"/>
      <c r="AN101" s="206"/>
    </row>
    <row r="102" spans="1:40" s="204" customFormat="1" ht="15.95" customHeight="1" x14ac:dyDescent="0.2">
      <c r="A102" s="494" t="s">
        <v>212</v>
      </c>
      <c r="B102" s="539"/>
      <c r="C102" s="539"/>
      <c r="D102" s="539"/>
      <c r="E102" s="539"/>
      <c r="F102" s="539"/>
      <c r="G102" s="539"/>
      <c r="H102" s="539"/>
      <c r="I102" s="539"/>
      <c r="J102" s="539"/>
      <c r="K102" s="539"/>
      <c r="L102" s="539"/>
      <c r="M102" s="539"/>
      <c r="N102" s="539"/>
      <c r="O102" s="539"/>
      <c r="P102" s="539"/>
      <c r="Q102" s="539"/>
      <c r="R102" s="539"/>
      <c r="S102" s="539"/>
      <c r="T102" s="539"/>
      <c r="U102" s="539"/>
      <c r="V102" s="539"/>
      <c r="W102" s="539"/>
      <c r="X102" s="539"/>
      <c r="Y102" s="539"/>
      <c r="Z102" s="539"/>
      <c r="AA102" s="539"/>
      <c r="AB102" s="539"/>
      <c r="AC102" s="539"/>
      <c r="AD102" s="539"/>
      <c r="AE102" s="539"/>
      <c r="AF102" s="539"/>
      <c r="AG102" s="539"/>
      <c r="AH102" s="539"/>
      <c r="AI102" s="510"/>
      <c r="AJ102" s="518"/>
      <c r="AK102" s="519">
        <f>IF(AI102&gt;="Yes",20,0)</f>
        <v>0</v>
      </c>
      <c r="AL102" s="520"/>
      <c r="AN102" s="206"/>
    </row>
    <row r="103" spans="1:40" s="204" customFormat="1" ht="15.95" customHeight="1" x14ac:dyDescent="0.2">
      <c r="A103" s="497" t="s">
        <v>173</v>
      </c>
      <c r="B103" s="498"/>
      <c r="C103" s="498"/>
      <c r="D103" s="499"/>
      <c r="E103" s="500" t="s">
        <v>279</v>
      </c>
      <c r="F103" s="501"/>
      <c r="G103" s="501"/>
      <c r="H103" s="501"/>
      <c r="I103" s="501"/>
      <c r="J103" s="501"/>
      <c r="K103" s="501"/>
      <c r="L103" s="502"/>
      <c r="M103" s="503"/>
      <c r="N103" s="503"/>
      <c r="O103" s="503"/>
      <c r="P103" s="503"/>
      <c r="Q103" s="503"/>
      <c r="R103" s="503"/>
      <c r="S103" s="503"/>
      <c r="T103" s="503"/>
      <c r="U103" s="503"/>
      <c r="V103" s="503"/>
      <c r="W103" s="503"/>
      <c r="X103" s="503"/>
      <c r="Y103" s="503"/>
      <c r="Z103" s="503"/>
      <c r="AA103" s="503"/>
      <c r="AB103" s="503"/>
      <c r="AC103" s="503"/>
      <c r="AD103" s="503"/>
      <c r="AE103" s="504"/>
      <c r="AF103" s="508" t="s">
        <v>174</v>
      </c>
      <c r="AG103" s="508"/>
      <c r="AH103" s="508"/>
      <c r="AI103" s="508"/>
      <c r="AJ103" s="509"/>
      <c r="AK103" s="510"/>
      <c r="AL103" s="511"/>
      <c r="AN103" s="206"/>
    </row>
    <row r="104" spans="1:40" s="204" customFormat="1" ht="15.95" customHeight="1" x14ac:dyDescent="0.2">
      <c r="A104" s="494" t="s">
        <v>213</v>
      </c>
      <c r="B104" s="539"/>
      <c r="C104" s="539"/>
      <c r="D104" s="539"/>
      <c r="E104" s="539"/>
      <c r="F104" s="539"/>
      <c r="G104" s="539"/>
      <c r="H104" s="539"/>
      <c r="I104" s="539"/>
      <c r="J104" s="539"/>
      <c r="K104" s="539"/>
      <c r="L104" s="539"/>
      <c r="M104" s="539"/>
      <c r="N104" s="539"/>
      <c r="O104" s="539"/>
      <c r="P104" s="539"/>
      <c r="Q104" s="539"/>
      <c r="R104" s="539"/>
      <c r="S104" s="539"/>
      <c r="T104" s="539"/>
      <c r="U104" s="539"/>
      <c r="V104" s="539"/>
      <c r="W104" s="539"/>
      <c r="X104" s="539"/>
      <c r="Y104" s="539"/>
      <c r="Z104" s="539"/>
      <c r="AA104" s="539"/>
      <c r="AB104" s="539"/>
      <c r="AC104" s="539"/>
      <c r="AD104" s="539"/>
      <c r="AE104" s="539"/>
      <c r="AF104" s="539"/>
      <c r="AG104" s="539"/>
      <c r="AH104" s="539"/>
      <c r="AI104" s="510"/>
      <c r="AJ104" s="518"/>
      <c r="AK104" s="519">
        <f>IF(AI104&gt;="Yes",20,0)</f>
        <v>0</v>
      </c>
      <c r="AL104" s="520"/>
      <c r="AN104" s="206"/>
    </row>
    <row r="105" spans="1:40" s="204" customFormat="1" ht="15.95" customHeight="1" x14ac:dyDescent="0.2">
      <c r="A105" s="497" t="s">
        <v>173</v>
      </c>
      <c r="B105" s="498"/>
      <c r="C105" s="498"/>
      <c r="D105" s="499"/>
      <c r="E105" s="500" t="s">
        <v>280</v>
      </c>
      <c r="F105" s="501"/>
      <c r="G105" s="501"/>
      <c r="H105" s="501"/>
      <c r="I105" s="501"/>
      <c r="J105" s="501"/>
      <c r="K105" s="501"/>
      <c r="L105" s="502"/>
      <c r="M105" s="503"/>
      <c r="N105" s="503"/>
      <c r="O105" s="503"/>
      <c r="P105" s="503"/>
      <c r="Q105" s="503"/>
      <c r="R105" s="503"/>
      <c r="S105" s="503"/>
      <c r="T105" s="503"/>
      <c r="U105" s="503"/>
      <c r="V105" s="503"/>
      <c r="W105" s="503"/>
      <c r="X105" s="503"/>
      <c r="Y105" s="503"/>
      <c r="Z105" s="503"/>
      <c r="AA105" s="503"/>
      <c r="AB105" s="503"/>
      <c r="AC105" s="503"/>
      <c r="AD105" s="503"/>
      <c r="AE105" s="504"/>
      <c r="AF105" s="508" t="s">
        <v>174</v>
      </c>
      <c r="AG105" s="508"/>
      <c r="AH105" s="508"/>
      <c r="AI105" s="508"/>
      <c r="AJ105" s="509"/>
      <c r="AK105" s="510"/>
      <c r="AL105" s="511"/>
      <c r="AN105" s="206"/>
    </row>
    <row r="106" spans="1:40" s="204" customFormat="1" ht="15.95" customHeight="1" x14ac:dyDescent="0.2">
      <c r="A106" s="494" t="s">
        <v>214</v>
      </c>
      <c r="B106" s="539"/>
      <c r="C106" s="539"/>
      <c r="D106" s="539"/>
      <c r="E106" s="539"/>
      <c r="F106" s="539"/>
      <c r="G106" s="539"/>
      <c r="H106" s="539"/>
      <c r="I106" s="539"/>
      <c r="J106" s="539"/>
      <c r="K106" s="539"/>
      <c r="L106" s="539"/>
      <c r="M106" s="539"/>
      <c r="N106" s="539"/>
      <c r="O106" s="539"/>
      <c r="P106" s="539"/>
      <c r="Q106" s="539"/>
      <c r="R106" s="539"/>
      <c r="S106" s="539"/>
      <c r="T106" s="539"/>
      <c r="U106" s="539"/>
      <c r="V106" s="539"/>
      <c r="W106" s="539"/>
      <c r="X106" s="539"/>
      <c r="Y106" s="539"/>
      <c r="Z106" s="539"/>
      <c r="AA106" s="539"/>
      <c r="AB106" s="539"/>
      <c r="AC106" s="539"/>
      <c r="AD106" s="539"/>
      <c r="AE106" s="539"/>
      <c r="AF106" s="539"/>
      <c r="AG106" s="539"/>
      <c r="AH106" s="539"/>
      <c r="AI106" s="510"/>
      <c r="AJ106" s="518"/>
      <c r="AK106" s="519">
        <f>IF(AI106&gt;="Yes",30,0)</f>
        <v>0</v>
      </c>
      <c r="AL106" s="520"/>
    </row>
    <row r="107" spans="1:40" s="204" customFormat="1" ht="15.95" customHeight="1" thickBot="1" x14ac:dyDescent="0.25">
      <c r="A107" s="497" t="s">
        <v>173</v>
      </c>
      <c r="B107" s="498"/>
      <c r="C107" s="498"/>
      <c r="D107" s="499"/>
      <c r="E107" s="500" t="s">
        <v>281</v>
      </c>
      <c r="F107" s="501"/>
      <c r="G107" s="501"/>
      <c r="H107" s="501"/>
      <c r="I107" s="501"/>
      <c r="J107" s="501"/>
      <c r="K107" s="501"/>
      <c r="L107" s="502"/>
      <c r="M107" s="503"/>
      <c r="N107" s="503"/>
      <c r="O107" s="503"/>
      <c r="P107" s="503"/>
      <c r="Q107" s="503"/>
      <c r="R107" s="503"/>
      <c r="S107" s="503"/>
      <c r="T107" s="503"/>
      <c r="U107" s="503"/>
      <c r="V107" s="503"/>
      <c r="W107" s="503"/>
      <c r="X107" s="503"/>
      <c r="Y107" s="503"/>
      <c r="Z107" s="503"/>
      <c r="AA107" s="503"/>
      <c r="AB107" s="503"/>
      <c r="AC107" s="503"/>
      <c r="AD107" s="503"/>
      <c r="AE107" s="504"/>
      <c r="AF107" s="508" t="s">
        <v>174</v>
      </c>
      <c r="AG107" s="508"/>
      <c r="AH107" s="508"/>
      <c r="AI107" s="508"/>
      <c r="AJ107" s="509"/>
      <c r="AK107" s="525"/>
      <c r="AL107" s="526"/>
      <c r="AN107" s="203"/>
    </row>
    <row r="108" spans="1:40" s="205" customFormat="1" ht="15.95" customHeight="1" thickBot="1" x14ac:dyDescent="0.25">
      <c r="A108" s="512" t="s">
        <v>426</v>
      </c>
      <c r="B108" s="513"/>
      <c r="C108" s="513"/>
      <c r="D108" s="513"/>
      <c r="E108" s="513"/>
      <c r="F108" s="513"/>
      <c r="G108" s="513"/>
      <c r="H108" s="513"/>
      <c r="I108" s="513"/>
      <c r="J108" s="513"/>
      <c r="K108" s="513"/>
      <c r="L108" s="513"/>
      <c r="M108" s="513"/>
      <c r="N108" s="513"/>
      <c r="O108" s="513"/>
      <c r="P108" s="513"/>
      <c r="Q108" s="513"/>
      <c r="R108" s="513"/>
      <c r="S108" s="513"/>
      <c r="T108" s="513"/>
      <c r="U108" s="513"/>
      <c r="V108" s="513"/>
      <c r="W108" s="513"/>
      <c r="X108" s="513"/>
      <c r="Y108" s="513"/>
      <c r="Z108" s="513"/>
      <c r="AA108" s="513"/>
      <c r="AB108" s="513"/>
      <c r="AC108" s="513"/>
      <c r="AD108" s="513"/>
      <c r="AE108" s="513"/>
      <c r="AF108" s="513"/>
      <c r="AG108" s="513"/>
      <c r="AH108" s="513"/>
      <c r="AI108" s="513"/>
      <c r="AJ108" s="513"/>
      <c r="AK108" s="492">
        <f>AK92+AK93+AK100+AK101</f>
        <v>60</v>
      </c>
      <c r="AL108" s="493"/>
      <c r="AN108" s="202"/>
    </row>
    <row r="109" spans="1:40" s="203" customFormat="1" ht="18.75" customHeight="1" thickBot="1" x14ac:dyDescent="0.25">
      <c r="A109" s="560" t="s">
        <v>431</v>
      </c>
      <c r="B109" s="561"/>
      <c r="C109" s="561"/>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2"/>
      <c r="AD109" s="563" t="s">
        <v>425</v>
      </c>
      <c r="AE109" s="563"/>
      <c r="AF109" s="563"/>
      <c r="AG109" s="563"/>
      <c r="AH109" s="563"/>
      <c r="AI109" s="563"/>
      <c r="AJ109" s="564"/>
      <c r="AK109" s="492">
        <f>'CDBG State Objectives'!$AK$3</f>
        <v>0</v>
      </c>
      <c r="AL109" s="493"/>
      <c r="AN109" s="202"/>
    </row>
  </sheetData>
  <sheetProtection password="CA79" sheet="1" selectLockedCells="1"/>
  <sortState ref="AN20:AN38">
    <sortCondition ref="AN19"/>
  </sortState>
  <mergeCells count="286">
    <mergeCell ref="A72:D72"/>
    <mergeCell ref="E72:K72"/>
    <mergeCell ref="L72:AE72"/>
    <mergeCell ref="AF72:AJ72"/>
    <mergeCell ref="AK72:AL72"/>
    <mergeCell ref="A73:AJ73"/>
    <mergeCell ref="AK73:AL73"/>
    <mergeCell ref="A74:AC74"/>
    <mergeCell ref="AD74:AJ74"/>
    <mergeCell ref="AK74:AL74"/>
    <mergeCell ref="A69:AH69"/>
    <mergeCell ref="AI69:AJ69"/>
    <mergeCell ref="AK69:AL69"/>
    <mergeCell ref="A70:D70"/>
    <mergeCell ref="E70:K70"/>
    <mergeCell ref="L70:AE70"/>
    <mergeCell ref="AF70:AJ70"/>
    <mergeCell ref="AK70:AL70"/>
    <mergeCell ref="A71:AH71"/>
    <mergeCell ref="AI71:AJ71"/>
    <mergeCell ref="AK71:AL71"/>
    <mergeCell ref="A65:AH65"/>
    <mergeCell ref="AI65:AJ65"/>
    <mergeCell ref="AK65:AL65"/>
    <mergeCell ref="A66:AJ66"/>
    <mergeCell ref="AK66:AL66"/>
    <mergeCell ref="A67:AH67"/>
    <mergeCell ref="AI67:AJ67"/>
    <mergeCell ref="AK67:AL67"/>
    <mergeCell ref="A68:D68"/>
    <mergeCell ref="E68:K68"/>
    <mergeCell ref="L68:AE68"/>
    <mergeCell ref="AF68:AJ68"/>
    <mergeCell ref="AK68:AL68"/>
    <mergeCell ref="A61:AL61"/>
    <mergeCell ref="A62:D62"/>
    <mergeCell ref="E62:AE62"/>
    <mergeCell ref="AF62:AJ62"/>
    <mergeCell ref="AK62:AL62"/>
    <mergeCell ref="A63:AL63"/>
    <mergeCell ref="A64:D64"/>
    <mergeCell ref="E64:K64"/>
    <mergeCell ref="L64:AE64"/>
    <mergeCell ref="AF64:AJ64"/>
    <mergeCell ref="AK64:AL64"/>
    <mergeCell ref="A56:AL56"/>
    <mergeCell ref="A57:AJ57"/>
    <mergeCell ref="AK57:AL57"/>
    <mergeCell ref="A58:AJ58"/>
    <mergeCell ref="AK58:AL58"/>
    <mergeCell ref="A59:AL59"/>
    <mergeCell ref="A60:D60"/>
    <mergeCell ref="E60:AE60"/>
    <mergeCell ref="AF60:AJ60"/>
    <mergeCell ref="AK60:AL60"/>
    <mergeCell ref="A53:AH53"/>
    <mergeCell ref="AI53:AJ53"/>
    <mergeCell ref="AK53:AL53"/>
    <mergeCell ref="A54:D54"/>
    <mergeCell ref="E54:K54"/>
    <mergeCell ref="L54:AE54"/>
    <mergeCell ref="AF54:AJ54"/>
    <mergeCell ref="AK54:AL54"/>
    <mergeCell ref="A55:AJ55"/>
    <mergeCell ref="AK55:AL55"/>
    <mergeCell ref="A47:AJ47"/>
    <mergeCell ref="AK47:AL47"/>
    <mergeCell ref="A48:AL48"/>
    <mergeCell ref="A49:AJ49"/>
    <mergeCell ref="AK49:AL49"/>
    <mergeCell ref="A50:AL50"/>
    <mergeCell ref="A51:AL51"/>
    <mergeCell ref="A52:M52"/>
    <mergeCell ref="N52:AJ52"/>
    <mergeCell ref="AK52:AL52"/>
    <mergeCell ref="A43:D43"/>
    <mergeCell ref="E43:K43"/>
    <mergeCell ref="L43:AE43"/>
    <mergeCell ref="AF43:AJ43"/>
    <mergeCell ref="AK43:AL43"/>
    <mergeCell ref="A44:AJ44"/>
    <mergeCell ref="AK44:AL44"/>
    <mergeCell ref="A45:AL45"/>
    <mergeCell ref="A46:D46"/>
    <mergeCell ref="E46:K46"/>
    <mergeCell ref="L46:AE46"/>
    <mergeCell ref="AF46:AJ46"/>
    <mergeCell ref="AK46:AL46"/>
    <mergeCell ref="AK41:AL41"/>
    <mergeCell ref="A42:AL42"/>
    <mergeCell ref="AD37:AJ37"/>
    <mergeCell ref="E33:K33"/>
    <mergeCell ref="L33:AE33"/>
    <mergeCell ref="AF33:AJ33"/>
    <mergeCell ref="AK33:AL33"/>
    <mergeCell ref="A30:AH30"/>
    <mergeCell ref="AI30:AJ30"/>
    <mergeCell ref="AK30:AL30"/>
    <mergeCell ref="A31:D31"/>
    <mergeCell ref="E31:K31"/>
    <mergeCell ref="L31:AE31"/>
    <mergeCell ref="AF31:AJ31"/>
    <mergeCell ref="AK31:AL31"/>
    <mergeCell ref="A36:AJ36"/>
    <mergeCell ref="AK36:AL36"/>
    <mergeCell ref="A109:AC109"/>
    <mergeCell ref="AD109:AJ109"/>
    <mergeCell ref="A18:AJ18"/>
    <mergeCell ref="AK18:AL18"/>
    <mergeCell ref="A14:AL14"/>
    <mergeCell ref="AK2:AL2"/>
    <mergeCell ref="A13:AL13"/>
    <mergeCell ref="A19:AL19"/>
    <mergeCell ref="A87:M87"/>
    <mergeCell ref="N87:AJ87"/>
    <mergeCell ref="AK87:AL87"/>
    <mergeCell ref="A20:AJ20"/>
    <mergeCell ref="AK20:AL20"/>
    <mergeCell ref="A85:AL85"/>
    <mergeCell ref="A86:AL86"/>
    <mergeCell ref="AK76:AL76"/>
    <mergeCell ref="A28:AH28"/>
    <mergeCell ref="AI28:AJ28"/>
    <mergeCell ref="AK28:AL28"/>
    <mergeCell ref="A29:AJ29"/>
    <mergeCell ref="A37:AC37"/>
    <mergeCell ref="A39:H39"/>
    <mergeCell ref="AK39:AL39"/>
    <mergeCell ref="A40:AL40"/>
    <mergeCell ref="A1:AI1"/>
    <mergeCell ref="AJ1:AL1"/>
    <mergeCell ref="A15:M15"/>
    <mergeCell ref="N15:AJ15"/>
    <mergeCell ref="AK15:AL15"/>
    <mergeCell ref="A16:AH16"/>
    <mergeCell ref="AI16:AJ16"/>
    <mergeCell ref="AK16:AL16"/>
    <mergeCell ref="A17:D17"/>
    <mergeCell ref="E17:K17"/>
    <mergeCell ref="L17:AE17"/>
    <mergeCell ref="AF17:AJ17"/>
    <mergeCell ref="AK17:AL17"/>
    <mergeCell ref="A3:AL3"/>
    <mergeCell ref="A4:AJ4"/>
    <mergeCell ref="AK4:AL4"/>
    <mergeCell ref="A5:AL5"/>
    <mergeCell ref="A6:D6"/>
    <mergeCell ref="E6:K6"/>
    <mergeCell ref="L6:AE6"/>
    <mergeCell ref="AF6:AJ6"/>
    <mergeCell ref="AK6:AL6"/>
    <mergeCell ref="A7:AJ7"/>
    <mergeCell ref="A2:H2"/>
    <mergeCell ref="AF99:AJ99"/>
    <mergeCell ref="A92:AJ92"/>
    <mergeCell ref="AK92:AL92"/>
    <mergeCell ref="A94:AL94"/>
    <mergeCell ref="A95:D95"/>
    <mergeCell ref="E95:AE95"/>
    <mergeCell ref="AF95:AJ95"/>
    <mergeCell ref="AK95:AL95"/>
    <mergeCell ref="A89:D89"/>
    <mergeCell ref="E89:K89"/>
    <mergeCell ref="L89:AE89"/>
    <mergeCell ref="AF89:AJ89"/>
    <mergeCell ref="AK89:AL89"/>
    <mergeCell ref="A90:AJ90"/>
    <mergeCell ref="AK90:AL90"/>
    <mergeCell ref="A96:AL96"/>
    <mergeCell ref="A97:D97"/>
    <mergeCell ref="E97:AE97"/>
    <mergeCell ref="AF97:AJ97"/>
    <mergeCell ref="AK97:AL97"/>
    <mergeCell ref="A98:AL98"/>
    <mergeCell ref="A99:D99"/>
    <mergeCell ref="E99:K99"/>
    <mergeCell ref="L99:AE99"/>
    <mergeCell ref="A102:AH102"/>
    <mergeCell ref="AI102:AJ102"/>
    <mergeCell ref="AK102:AL102"/>
    <mergeCell ref="A103:D103"/>
    <mergeCell ref="E103:K103"/>
    <mergeCell ref="L103:AE103"/>
    <mergeCell ref="AF103:AJ103"/>
    <mergeCell ref="AK103:AL103"/>
    <mergeCell ref="A100:AH100"/>
    <mergeCell ref="AI100:AJ100"/>
    <mergeCell ref="AK100:AL100"/>
    <mergeCell ref="A101:AJ101"/>
    <mergeCell ref="AK101:AL101"/>
    <mergeCell ref="AK107:AL107"/>
    <mergeCell ref="A104:AH104"/>
    <mergeCell ref="AI104:AJ104"/>
    <mergeCell ref="AK104:AL104"/>
    <mergeCell ref="A105:D105"/>
    <mergeCell ref="E105:K105"/>
    <mergeCell ref="L105:AE105"/>
    <mergeCell ref="AF105:AJ105"/>
    <mergeCell ref="AK105:AL105"/>
    <mergeCell ref="A108:AJ108"/>
    <mergeCell ref="AK108:AL108"/>
    <mergeCell ref="A21:AJ21"/>
    <mergeCell ref="AK21:AL21"/>
    <mergeCell ref="A22:AL22"/>
    <mergeCell ref="A23:D23"/>
    <mergeCell ref="E23:AE23"/>
    <mergeCell ref="AF23:AJ23"/>
    <mergeCell ref="AK23:AL23"/>
    <mergeCell ref="A24:AL24"/>
    <mergeCell ref="A25:D25"/>
    <mergeCell ref="E25:AE25"/>
    <mergeCell ref="AF25:AJ25"/>
    <mergeCell ref="AK25:AL25"/>
    <mergeCell ref="A26:AL26"/>
    <mergeCell ref="A27:D27"/>
    <mergeCell ref="A106:AH106"/>
    <mergeCell ref="AI106:AJ106"/>
    <mergeCell ref="AK106:AL106"/>
    <mergeCell ref="A107:D107"/>
    <mergeCell ref="E107:K107"/>
    <mergeCell ref="L107:AE107"/>
    <mergeCell ref="AF107:AJ107"/>
    <mergeCell ref="A81:AJ81"/>
    <mergeCell ref="AK109:AL109"/>
    <mergeCell ref="AK99:AL99"/>
    <mergeCell ref="E27:K27"/>
    <mergeCell ref="L27:AE27"/>
    <mergeCell ref="AF27:AJ27"/>
    <mergeCell ref="AK27:AL27"/>
    <mergeCell ref="A93:AJ93"/>
    <mergeCell ref="AK93:AL93"/>
    <mergeCell ref="A34:AH34"/>
    <mergeCell ref="AI34:AJ34"/>
    <mergeCell ref="AK34:AL34"/>
    <mergeCell ref="A35:D35"/>
    <mergeCell ref="E35:K35"/>
    <mergeCell ref="L35:AE35"/>
    <mergeCell ref="AF35:AJ35"/>
    <mergeCell ref="AK35:AL35"/>
    <mergeCell ref="A32:AH32"/>
    <mergeCell ref="AI32:AJ32"/>
    <mergeCell ref="AK32:AL32"/>
    <mergeCell ref="AK29:AL29"/>
    <mergeCell ref="A88:AH88"/>
    <mergeCell ref="AI88:AJ88"/>
    <mergeCell ref="AK88:AL88"/>
    <mergeCell ref="A91:AL91"/>
    <mergeCell ref="A79:AL79"/>
    <mergeCell ref="A80:D80"/>
    <mergeCell ref="E80:K80"/>
    <mergeCell ref="L80:AE80"/>
    <mergeCell ref="AF80:AJ80"/>
    <mergeCell ref="AK80:AL80"/>
    <mergeCell ref="A84:AJ84"/>
    <mergeCell ref="AK84:AL84"/>
    <mergeCell ref="AK81:AL81"/>
    <mergeCell ref="A82:AL82"/>
    <mergeCell ref="A83:D83"/>
    <mergeCell ref="E83:K83"/>
    <mergeCell ref="L83:AE83"/>
    <mergeCell ref="AF83:AJ83"/>
    <mergeCell ref="AK83:AL83"/>
    <mergeCell ref="Y2:AJ2"/>
    <mergeCell ref="I2:X2"/>
    <mergeCell ref="Y39:AJ39"/>
    <mergeCell ref="I39:X39"/>
    <mergeCell ref="A76:X76"/>
    <mergeCell ref="Y76:AJ76"/>
    <mergeCell ref="A77:AL77"/>
    <mergeCell ref="A78:AJ78"/>
    <mergeCell ref="AK78:AL78"/>
    <mergeCell ref="A11:AL11"/>
    <mergeCell ref="A12:AJ12"/>
    <mergeCell ref="AK12:AL12"/>
    <mergeCell ref="AK7:AL7"/>
    <mergeCell ref="A8:AL8"/>
    <mergeCell ref="A9:D9"/>
    <mergeCell ref="E9:K9"/>
    <mergeCell ref="L9:AE9"/>
    <mergeCell ref="AF9:AJ9"/>
    <mergeCell ref="AK9:AL9"/>
    <mergeCell ref="A10:AJ10"/>
    <mergeCell ref="AK10:AL10"/>
    <mergeCell ref="AK37:AL37"/>
    <mergeCell ref="A33:D33"/>
    <mergeCell ref="A41:AJ41"/>
  </mergeCells>
  <dataValidations count="10">
    <dataValidation type="list" allowBlank="1" showInputMessage="1" showErrorMessage="1" sqref="AK17 AK89 AK33 AK31 AK35 AK105 AK103 AK107 AK25 AK27 AK23 AK97 AK99 AK95 AK6 AK9 AK80 AK83 AK54 AK70 AK68 AK72 AK62 AK64 AK60 AK43 AK46">
      <formula1>"Yes,No,N/A"</formula1>
    </dataValidation>
    <dataValidation type="list" allowBlank="1" showInputMessage="1" showErrorMessage="1" sqref="AI16:AJ16 AI88:AJ88 AI30:AJ30 AI32:AJ32 AI34:AJ34 AI28:AJ28 AI102:AJ102 AI104:AJ104 AI106:AJ106 AI100:AJ100 AI53:AJ53 AI67:AJ67 AI69:AJ69 AI71:AJ71 AI65:AJ65">
      <formula1>"Yes,No"</formula1>
    </dataValidation>
    <dataValidation type="list" allowBlank="1" showInputMessage="1" showErrorMessage="1" sqref="N15:AJ15 N52:AJ52">
      <formula1>$AN$14:$AN$17</formula1>
    </dataValidation>
    <dataValidation type="list" allowBlank="1" showInputMessage="1" showErrorMessage="1" sqref="N87:AJ87">
      <formula1>$AN$85:$AN$87</formula1>
    </dataValidation>
    <dataValidation type="list" allowBlank="1" showInputMessage="1" showErrorMessage="1" sqref="A5:AL5 A42:AL42">
      <formula1>$AN$1:$AN$5</formula1>
    </dataValidation>
    <dataValidation type="list" allowBlank="1" showInputMessage="1" showErrorMessage="1" sqref="A8:AL8 A45:AL45">
      <formula1>$AN$6:$AN$9</formula1>
    </dataValidation>
    <dataValidation type="list" allowBlank="1" showInputMessage="1" showErrorMessage="1" sqref="A11:AL11 A48:AL48">
      <formula1>$AN$10:$AN$12</formula1>
    </dataValidation>
    <dataValidation type="list" allowBlank="1" showInputMessage="1" showErrorMessage="1" sqref="A79:AL79">
      <formula1>$AN$77:$AN$80</formula1>
    </dataValidation>
    <dataValidation type="list" allowBlank="1" showInputMessage="1" showErrorMessage="1" sqref="A82:AL82">
      <formula1>$AN$81:$AN$84</formula1>
    </dataValidation>
    <dataValidation type="list" allowBlank="1" showInputMessage="1" showErrorMessage="1" sqref="I2 I39">
      <formula1>$AN$19:$AN$38</formula1>
    </dataValidation>
  </dataValidations>
  <printOptions horizontalCentered="1"/>
  <pageMargins left="0.5" right="0" top="0.5" bottom="0.3" header="0" footer="0"/>
  <pageSetup scale="64" fitToHeight="3" orientation="portrait" r:id="rId1"/>
  <headerFooter scaleWithDoc="0" alignWithMargins="0">
    <oddFooter>&amp;L&amp;9HCD CDBG&amp;C&amp;9Page &amp;P of &amp;N&amp;R&amp;"Arial,Italic"&amp;9&amp;A</oddFooter>
  </headerFooter>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Capacity 2017</vt:lpstr>
      <vt:lpstr>Capacity</vt:lpstr>
      <vt:lpstr>Instructions</vt:lpstr>
      <vt:lpstr>CDBG State Objectives</vt:lpstr>
      <vt:lpstr>HA HR Score</vt:lpstr>
      <vt:lpstr>MFH Score</vt:lpstr>
      <vt:lpstr>PF Score</vt:lpstr>
      <vt:lpstr>PI PIHNC Score</vt:lpstr>
      <vt:lpstr>PS PSC Score</vt:lpstr>
      <vt:lpstr>EF Score</vt:lpstr>
      <vt:lpstr>Sheet1</vt:lpstr>
      <vt:lpstr>Review Summary</vt:lpstr>
      <vt:lpstr>'PS PSC Score'!Check46</vt:lpstr>
      <vt:lpstr>'PS PSC Score'!Check47</vt:lpstr>
      <vt:lpstr>'PS PSC Score'!Check48</vt:lpstr>
      <vt:lpstr>'PS PSC Score'!Check49</vt:lpstr>
      <vt:lpstr>'PS PSC Score'!Check50</vt:lpstr>
      <vt:lpstr>'PS PSC Score'!Check51</vt:lpstr>
      <vt:lpstr>'PS PSC Score'!Check52</vt:lpstr>
      <vt:lpstr>'PS PSC Score'!Check53</vt:lpstr>
      <vt:lpstr>'PS PSC Score'!Check54</vt:lpstr>
      <vt:lpstr>'PS PSC Score'!Check55</vt:lpstr>
      <vt:lpstr>'PS PSC Score'!Check57</vt:lpstr>
      <vt:lpstr>'PS PSC Score'!Check58</vt:lpstr>
      <vt:lpstr>Capacity!Print_Area</vt:lpstr>
      <vt:lpstr>'CDBG State Objectives'!Print_Area</vt:lpstr>
      <vt:lpstr>'EF Score'!Print_Area</vt:lpstr>
      <vt:lpstr>'MFH Score'!Print_Area</vt:lpstr>
      <vt:lpstr>'Review Summary'!Print_Area</vt:lpstr>
      <vt:lpstr>Capacity!Print_Titles</vt:lpstr>
      <vt:lpstr>'EF Score'!Print_Titles</vt:lpstr>
      <vt:lpstr>'HA HR Score'!Print_Titles</vt:lpstr>
      <vt:lpstr>'MFH Score'!Print_Titles</vt:lpstr>
      <vt:lpstr>'PI PIHNC Score'!Print_Titles</vt:lpstr>
      <vt:lpstr>'PS PSC Score'!Print_Titles</vt:lpstr>
      <vt:lpstr>'Review Summary'!Print_Titles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hlow</dc:creator>
  <cp:lastModifiedBy>Amendola, Jeri@HCD</cp:lastModifiedBy>
  <cp:lastPrinted>2018-11-02T14:46:27Z</cp:lastPrinted>
  <dcterms:created xsi:type="dcterms:W3CDTF">2012-02-17T19:39:20Z</dcterms:created>
  <dcterms:modified xsi:type="dcterms:W3CDTF">2018-11-05T22:36:55Z</dcterms:modified>
</cp:coreProperties>
</file>