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F16E" lockStructure="1"/>
  <bookViews>
    <workbookView xWindow="0" yWindow="150" windowWidth="13845" windowHeight="10980" tabRatio="827" activeTab="4"/>
  </bookViews>
  <sheets>
    <sheet name="Cover D" sheetId="30" r:id="rId1"/>
    <sheet name="Milestones" sheetId="24" r:id="rId2"/>
    <sheet name="Unit Mix" sheetId="26" r:id="rId3"/>
    <sheet name="Annual Income &amp; Expenses" sheetId="27" r:id="rId4"/>
    <sheet name="Cash Flow Analysis" sheetId="28" r:id="rId5"/>
  </sheets>
  <externalReferences>
    <externalReference r:id="rId6"/>
  </externalReferences>
  <definedNames>
    <definedName name="a">#REF!</definedName>
    <definedName name="b">#REF!</definedName>
    <definedName name="CalHFArents">#REF!</definedName>
    <definedName name="County">#REF!</definedName>
    <definedName name="Funding" hidden="1">{"Sources and Uses - Construction",#N/A,FALSE,"Construction S &amp; U"}</definedName>
    <definedName name="Otherrents">#REF!</definedName>
    <definedName name="_xlnm.Print_Area" localSheetId="3">'Annual Income &amp; Expenses'!$A$1:$E$144</definedName>
    <definedName name="_xlnm.Print_Area" localSheetId="4">'Cash Flow Analysis'!$A$1:$R$58</definedName>
    <definedName name="_xlnm.Print_Area" localSheetId="1">Milestones!$A$1:$J$15</definedName>
    <definedName name="_xlnm.Print_Area" localSheetId="2">'Unit Mix'!$A$1:$L$65</definedName>
    <definedName name="_xlnm.Print_Titles" localSheetId="1">Milestones!$2:$4</definedName>
    <definedName name="PROJNAME">'[1]1. Description'!$E$7</definedName>
    <definedName name="Sample" hidden="1">{"Operating Budget Detail",#N/A,FALSE,"Operations"}</definedName>
    <definedName name="TCACrents">#REF!</definedName>
    <definedName name="wrn.Board._.Commitment._.Package." localSheetId="2" hidden="1">{"Project Summary",#N/A,FALSE,"Project Summary";"Rent Summary",#N/A,FALSE,"Rent Summary";"Operating Budget Detail",#N/A,FALSE,"Operations";"Operating Budget Summary",#N/A,FALSE,"Operations";"Sources and Uses",#N/A,FALSE,"Sources &amp; Uses";"Cash Flow",#N/A,FALSE,"Cash Flow"}</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Cash._.Flow." localSheetId="2" hidden="1">{"Cash Flow",#N/A,FALSE,"Cash Flow"}</definedName>
    <definedName name="wrn.Cash._.Flow." hidden="1">{"Cash Flow",#N/A,FALSE,"Cash Flow"}</definedName>
    <definedName name="wrn.Construction._.Draws." localSheetId="2" hidden="1">{"Construction Draws",#N/A,FALSE,"Hard Cost Breakdown";"Hard Cost Disbursement Summary",#N/A,FALSE,"Hard Cost Breakdown"}</definedName>
    <definedName name="wrn.Construction._.Draws." hidden="1">{"Construction Draws",#N/A,FALSE,"Hard Cost Breakdown";"Hard Cost Disbursement Summary",#N/A,FALSE,"Hard Cost Breakdown"}</definedName>
    <definedName name="wrn.Construction._.Sources._.and._.Uses." localSheetId="2" hidden="1">{"Sources and Uses - Construction",#N/A,FALSE,"Construction S &amp; U"}</definedName>
    <definedName name="wrn.Construction._.Sources._.and._.Uses." hidden="1">{"Sources and Uses - Construction",#N/A,FALSE,"Construction S &amp; U"}</definedName>
    <definedName name="wrn.Exhibit._.D._.to._.Constr.._.Loan._.Agmt." localSheetId="2" hidden="1">{"Construction Sources &amp; Uses Ex. D",#N/A,FALSE,"Construction S &amp; U"}</definedName>
    <definedName name="wrn.Exhibit._.D._.to._.Constr.._.Loan._.Agmt." hidden="1">{"Construction Sources &amp; Uses Ex. D",#N/A,FALSE,"Construction S &amp; U"}</definedName>
    <definedName name="wrn.Input._.Information." localSheetId="2" hidden="1">{"Input Pages 1 and 2",#N/A,FALSE,"Input";"Input Pages 3 and 4",#N/A,FALSE,"Input"}</definedName>
    <definedName name="wrn.Input._.Information." hidden="1">{"Input Pages 1 and 2",#N/A,FALSE,"Input";"Input Pages 3 and 4",#N/A,FALSE,"Input"}</definedName>
    <definedName name="wrn.Operating._.Budget." localSheetId="2" hidden="1">{"Operating Budget Detail",#N/A,FALSE,"Operations"}</definedName>
    <definedName name="wrn.Operating._.Budget." hidden="1">{"Operating Budget Detail",#N/A,FALSE,"Operations"}</definedName>
    <definedName name="wrn.Perm._.Sources._.and._.Uses." localSheetId="2" hidden="1">{"Sources and Uses with Eligible Basis",#N/A,FALSE,"Sources &amp; Uses";"Disbursement Schedule",#N/A,FALSE,"Sources &amp; Uses"}</definedName>
    <definedName name="wrn.Perm._.Sources._.and._.Uses." hidden="1">{"Sources and Uses with Eligible Basis",#N/A,FALSE,"Sources &amp; Uses";"Disbursement Schedule",#N/A,FALSE,"Sources &amp; Uses"}</definedName>
    <definedName name="wrn.Rent._.Calcs." localSheetId="2" hidden="1">{"Rent Calcs - all rents and two subsidies",#N/A,FALSE,"Rent Calcs";"Income Limits and Maximum Rents",#N/A,FALSE,"Rent Calcs"}</definedName>
    <definedName name="wrn.Rent._.Calcs." hidden="1">{"Rent Calcs - all rents and two subsidies",#N/A,FALSE,"Rent Calcs";"Income Limits and Maximum Rents",#N/A,FALSE,"Rent Calcs"}</definedName>
    <definedName name="wrn.Rent._.Summary." localSheetId="2"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localSheetId="2" hidden="1">{"Sources and Uses",#N/A,FALSE,"Sources &amp; Uses";"Construction Sources &amp; Uses Ex. D",#N/A,FALSE,"Sources &amp; Uses"}</definedName>
    <definedName name="wrn.Sources._.and._.Uses." hidden="1">{"Sources and Uses",#N/A,FALSE,"Sources &amp; Uses";"Construction Sources &amp; Uses Ex. D",#N/A,FALSE,"Sources &amp; Uses"}</definedName>
    <definedName name="wrn.Subsidy._.Costs._.to._.CalHFA." localSheetId="2" hidden="1">{"Subsidy",#N/A,FALSE,"Subisdy"}</definedName>
    <definedName name="wrn.Subsidy._.Costs._.to._.CalHFA." hidden="1">{"Subsidy",#N/A,FALSE,"Subisdy"}</definedName>
    <definedName name="wrn.TEFRA._.INFO." localSheetId="2" hidden="1">{"TEFRA INFO",#N/A,FALSE,"Input"}</definedName>
    <definedName name="wrn.TEFRA._.INFO." hidden="1">{"TEFRA INFO",#N/A,FALSE,"Input"}</definedName>
    <definedName name="wrn.Underwriting._.View." localSheetId="2"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Z_DB8FE4DD_5F82_481D_A926_15323649940E_.wvu.PrintArea" localSheetId="2" hidden="1">'Unit Mix'!$A$3:$L$68</definedName>
  </definedNames>
  <calcPr calcId="145621"/>
  <customWorkbookViews>
    <customWorkbookView name="rschmunk - Personal View" guid="{DB8FE4DD-5F82-481D-A926-15323649940E}" mergeInterval="0" personalView="1" maximized="1" windowWidth="1020" windowHeight="570" activeSheetId="6"/>
  </customWorkbookViews>
</workbook>
</file>

<file path=xl/calcChain.xml><?xml version="1.0" encoding="utf-8"?>
<calcChain xmlns="http://schemas.openxmlformats.org/spreadsheetml/2006/main">
  <c r="D25" i="28" l="1"/>
  <c r="D133" i="27" l="1"/>
  <c r="G17" i="26" l="1"/>
  <c r="E17" i="26"/>
  <c r="I32" i="26"/>
  <c r="C32" i="26"/>
  <c r="G21" i="26" l="1"/>
  <c r="D18" i="28" l="1"/>
  <c r="E31" i="26" l="1"/>
  <c r="D62" i="27" l="1"/>
  <c r="J32" i="26" l="1"/>
  <c r="K32" i="26"/>
  <c r="D102" i="27" l="1"/>
  <c r="D101" i="27"/>
  <c r="D104" i="27" s="1"/>
  <c r="D97" i="27"/>
  <c r="D88" i="27"/>
  <c r="D64" i="27"/>
  <c r="D82" i="27"/>
  <c r="D58" i="27"/>
  <c r="D63" i="27"/>
  <c r="E9" i="26"/>
  <c r="G60" i="26"/>
  <c r="E39" i="27" s="1"/>
  <c r="H60" i="26"/>
  <c r="E40" i="27"/>
  <c r="D79" i="27"/>
  <c r="D93" i="27"/>
  <c r="D111" i="27"/>
  <c r="B60" i="26"/>
  <c r="C60" i="26"/>
  <c r="D60" i="26"/>
  <c r="E54" i="26"/>
  <c r="E55" i="26"/>
  <c r="E60" i="26"/>
  <c r="E30" i="27" s="1"/>
  <c r="E41" i="27" s="1"/>
  <c r="E49" i="27" s="1"/>
  <c r="E50" i="27" s="1"/>
  <c r="E56" i="26"/>
  <c r="E57" i="26"/>
  <c r="E58" i="26"/>
  <c r="E59" i="26"/>
  <c r="F60" i="26"/>
  <c r="E37" i="27" s="1"/>
  <c r="E23" i="26"/>
  <c r="E20" i="26"/>
  <c r="E21" i="26"/>
  <c r="E22" i="26"/>
  <c r="E24" i="26"/>
  <c r="E25" i="26"/>
  <c r="E26" i="26"/>
  <c r="E27" i="26"/>
  <c r="E28" i="26"/>
  <c r="E29" i="26"/>
  <c r="E30" i="26"/>
  <c r="E7" i="26"/>
  <c r="E8" i="26"/>
  <c r="E10" i="26"/>
  <c r="E11" i="26"/>
  <c r="E12" i="26"/>
  <c r="E13" i="26"/>
  <c r="E14" i="26"/>
  <c r="E15" i="26"/>
  <c r="E16" i="26"/>
  <c r="E18" i="26"/>
  <c r="G20" i="26"/>
  <c r="G18" i="26"/>
  <c r="G16" i="26"/>
  <c r="G15" i="26"/>
  <c r="G14" i="26"/>
  <c r="D51" i="28"/>
  <c r="K51" i="28" s="1"/>
  <c r="D50" i="28"/>
  <c r="I50" i="28" s="1"/>
  <c r="D49" i="28"/>
  <c r="D47" i="28"/>
  <c r="M47" i="28" s="1"/>
  <c r="E79" i="27"/>
  <c r="E70" i="27"/>
  <c r="E93" i="27"/>
  <c r="E104" i="27"/>
  <c r="E111" i="27"/>
  <c r="D40" i="28"/>
  <c r="E40" i="28" s="1"/>
  <c r="F40" i="28" s="1"/>
  <c r="G40" i="28" s="1"/>
  <c r="H40" i="28" s="1"/>
  <c r="I40" i="28" s="1"/>
  <c r="J40" i="28" s="1"/>
  <c r="K40" i="28" s="1"/>
  <c r="L40" i="28" s="1"/>
  <c r="M40" i="28" s="1"/>
  <c r="N40" i="28" s="1"/>
  <c r="O40" i="28" s="1"/>
  <c r="P40" i="28" s="1"/>
  <c r="Q40" i="28" s="1"/>
  <c r="R40" i="28" s="1"/>
  <c r="D39" i="28"/>
  <c r="D38" i="28"/>
  <c r="D37" i="28"/>
  <c r="D17" i="28"/>
  <c r="E17" i="28" s="1"/>
  <c r="F17" i="28" s="1"/>
  <c r="G17" i="28" s="1"/>
  <c r="H17" i="28" s="1"/>
  <c r="D13" i="28"/>
  <c r="E13" i="28" s="1"/>
  <c r="F13" i="28" s="1"/>
  <c r="G13" i="28" s="1"/>
  <c r="H13" i="28" s="1"/>
  <c r="I13" i="28" s="1"/>
  <c r="J13" i="28" s="1"/>
  <c r="K13" i="28" s="1"/>
  <c r="L13" i="28" s="1"/>
  <c r="M13" i="28" s="1"/>
  <c r="N13" i="28" s="1"/>
  <c r="O13" i="28" s="1"/>
  <c r="P13" i="28" s="1"/>
  <c r="Q13" i="28" s="1"/>
  <c r="R13" i="28" s="1"/>
  <c r="D12" i="28"/>
  <c r="E12" i="28" s="1"/>
  <c r="F12" i="28" s="1"/>
  <c r="G12" i="28" s="1"/>
  <c r="H12" i="28" s="1"/>
  <c r="I12" i="28" s="1"/>
  <c r="J12" i="28" s="1"/>
  <c r="K12" i="28" s="1"/>
  <c r="L12" i="28" s="1"/>
  <c r="M12" i="28" s="1"/>
  <c r="N12" i="28" s="1"/>
  <c r="O12" i="28" s="1"/>
  <c r="P12" i="28" s="1"/>
  <c r="Q12" i="28" s="1"/>
  <c r="R12" i="28" s="1"/>
  <c r="D11" i="28"/>
  <c r="E11" i="28" s="1"/>
  <c r="F11" i="28" s="1"/>
  <c r="G11" i="28" s="1"/>
  <c r="H11" i="28" s="1"/>
  <c r="I11" i="28" s="1"/>
  <c r="J11" i="28" s="1"/>
  <c r="K11" i="28" s="1"/>
  <c r="L11" i="28" s="1"/>
  <c r="M11" i="28" s="1"/>
  <c r="N11" i="28" s="1"/>
  <c r="O11" i="28" s="1"/>
  <c r="P11" i="28" s="1"/>
  <c r="Q11" i="28" s="1"/>
  <c r="R11" i="28" s="1"/>
  <c r="D10" i="28"/>
  <c r="E10" i="28" s="1"/>
  <c r="F10" i="28" s="1"/>
  <c r="C13" i="28"/>
  <c r="E37" i="28"/>
  <c r="F37" i="28"/>
  <c r="G37" i="28" s="1"/>
  <c r="H37" i="28"/>
  <c r="I37" i="28" s="1"/>
  <c r="E39" i="28"/>
  <c r="F39" i="28"/>
  <c r="G39" i="28" s="1"/>
  <c r="H39" i="28"/>
  <c r="I39" i="28" s="1"/>
  <c r="J39" i="28" s="1"/>
  <c r="K39" i="28" s="1"/>
  <c r="L39" i="28"/>
  <c r="M39" i="28" s="1"/>
  <c r="N39" i="28" s="1"/>
  <c r="O39" i="28" s="1"/>
  <c r="P39" i="28" s="1"/>
  <c r="Q39" i="28" s="1"/>
  <c r="R39" i="28" s="1"/>
  <c r="I47" i="28"/>
  <c r="O47" i="28"/>
  <c r="E49" i="28"/>
  <c r="F49" i="28"/>
  <c r="G49" i="28"/>
  <c r="H49" i="28"/>
  <c r="I49" i="28"/>
  <c r="J49" i="28"/>
  <c r="K49" i="28"/>
  <c r="L49" i="28"/>
  <c r="M49" i="28"/>
  <c r="N49" i="28"/>
  <c r="O49" i="28"/>
  <c r="P49" i="28"/>
  <c r="Q49" i="28"/>
  <c r="R49" i="28"/>
  <c r="D14" i="27"/>
  <c r="E14" i="27"/>
  <c r="D18" i="27"/>
  <c r="D19" i="27" s="1"/>
  <c r="E27" i="27"/>
  <c r="C46" i="27"/>
  <c r="D120" i="27"/>
  <c r="E120" i="27"/>
  <c r="D124" i="27"/>
  <c r="E124" i="27"/>
  <c r="E133" i="27"/>
  <c r="L32" i="26"/>
  <c r="F47" i="26"/>
  <c r="G7" i="26"/>
  <c r="G8" i="26"/>
  <c r="G9" i="26"/>
  <c r="G10" i="26"/>
  <c r="G11" i="26"/>
  <c r="G12" i="26"/>
  <c r="G13" i="26"/>
  <c r="G22" i="26"/>
  <c r="G23" i="26"/>
  <c r="G24" i="26"/>
  <c r="G25" i="26"/>
  <c r="G26" i="26"/>
  <c r="G27" i="26"/>
  <c r="G28" i="26"/>
  <c r="G29" i="26"/>
  <c r="G30" i="26"/>
  <c r="B32" i="26"/>
  <c r="B47" i="26"/>
  <c r="C47" i="26"/>
  <c r="J37" i="28"/>
  <c r="K37" i="28" s="1"/>
  <c r="L37" i="28" s="1"/>
  <c r="M37" i="28" s="1"/>
  <c r="N37" i="28" s="1"/>
  <c r="O37" i="28" s="1"/>
  <c r="P37" i="28"/>
  <c r="Q37" i="28" s="1"/>
  <c r="R37" i="28" s="1"/>
  <c r="D70" i="27"/>
  <c r="D113" i="27" s="1"/>
  <c r="D36" i="28" s="1"/>
  <c r="E36" i="28" s="1"/>
  <c r="F36" i="28" s="1"/>
  <c r="G36" i="28" s="1"/>
  <c r="H36" i="28" s="1"/>
  <c r="I36" i="28" s="1"/>
  <c r="J36" i="28" s="1"/>
  <c r="E19" i="26" l="1"/>
  <c r="E32" i="26" s="1"/>
  <c r="R51" i="28"/>
  <c r="J51" i="28"/>
  <c r="Q51" i="28"/>
  <c r="I51" i="28"/>
  <c r="P51" i="28"/>
  <c r="H51" i="28"/>
  <c r="O51" i="28"/>
  <c r="G51" i="28"/>
  <c r="N51" i="28"/>
  <c r="F51" i="28"/>
  <c r="M51" i="28"/>
  <c r="E51" i="28"/>
  <c r="L51" i="28"/>
  <c r="M50" i="28"/>
  <c r="M52" i="28" s="1"/>
  <c r="G47" i="28"/>
  <c r="L50" i="28"/>
  <c r="K50" i="28"/>
  <c r="H50" i="28"/>
  <c r="G50" i="28"/>
  <c r="G52" i="28" s="1"/>
  <c r="P50" i="28"/>
  <c r="F50" i="28"/>
  <c r="O50" i="28"/>
  <c r="O52" i="28" s="1"/>
  <c r="E50" i="28"/>
  <c r="N50" i="28"/>
  <c r="R47" i="28"/>
  <c r="E47" i="28"/>
  <c r="Q47" i="28"/>
  <c r="I52" i="28"/>
  <c r="P47" i="28"/>
  <c r="P52" i="28" s="1"/>
  <c r="N47" i="28"/>
  <c r="K47" i="28"/>
  <c r="R50" i="28"/>
  <c r="J50" i="28"/>
  <c r="D52" i="28"/>
  <c r="Q50" i="28"/>
  <c r="G10" i="28"/>
  <c r="H10" i="28" s="1"/>
  <c r="I10" i="28" s="1"/>
  <c r="J10" i="28" s="1"/>
  <c r="K10" i="28" s="1"/>
  <c r="L10" i="28" s="1"/>
  <c r="M10" i="28" s="1"/>
  <c r="N10" i="28" s="1"/>
  <c r="O10" i="28" s="1"/>
  <c r="P10" i="28" s="1"/>
  <c r="F27" i="28"/>
  <c r="D143" i="27"/>
  <c r="E143" i="27" s="1"/>
  <c r="D142" i="27"/>
  <c r="E142" i="27" s="1"/>
  <c r="D19" i="28"/>
  <c r="E19" i="28" s="1"/>
  <c r="D29" i="28"/>
  <c r="D28" i="28"/>
  <c r="F28" i="28"/>
  <c r="H28" i="28"/>
  <c r="J28" i="28"/>
  <c r="L28" i="28"/>
  <c r="N28" i="28"/>
  <c r="P28" i="28"/>
  <c r="R28" i="28"/>
  <c r="E28" i="28"/>
  <c r="I28" i="28"/>
  <c r="M28" i="28"/>
  <c r="Q28" i="28"/>
  <c r="G28" i="28"/>
  <c r="O28" i="28"/>
  <c r="E18" i="28"/>
  <c r="E38" i="28"/>
  <c r="E113" i="27"/>
  <c r="D41" i="28" s="1"/>
  <c r="E41" i="28" s="1"/>
  <c r="F41" i="28" s="1"/>
  <c r="G41" i="28" s="1"/>
  <c r="H41" i="28" s="1"/>
  <c r="I41" i="28" s="1"/>
  <c r="J41" i="28" s="1"/>
  <c r="K41" i="28" s="1"/>
  <c r="L41" i="28" s="1"/>
  <c r="M41" i="28" s="1"/>
  <c r="N41" i="28" s="1"/>
  <c r="O41" i="28" s="1"/>
  <c r="P41" i="28" s="1"/>
  <c r="Q41" i="28" s="1"/>
  <c r="R41" i="28" s="1"/>
  <c r="K36" i="28"/>
  <c r="K28" i="28"/>
  <c r="D27" i="28"/>
  <c r="G27" i="28"/>
  <c r="K27" i="28"/>
  <c r="E27" i="28"/>
  <c r="M27" i="28"/>
  <c r="L27" i="28"/>
  <c r="J27" i="28"/>
  <c r="I17" i="28"/>
  <c r="F47" i="28"/>
  <c r="H47" i="28"/>
  <c r="J47" i="28"/>
  <c r="L47" i="28"/>
  <c r="D31" i="27" l="1"/>
  <c r="D7" i="28" s="1"/>
  <c r="E7" i="28" s="1"/>
  <c r="E25" i="28" s="1"/>
  <c r="E52" i="28"/>
  <c r="R52" i="28"/>
  <c r="K52" i="28"/>
  <c r="N52" i="28"/>
  <c r="Q52" i="28"/>
  <c r="Q10" i="28"/>
  <c r="R10" i="28" s="1"/>
  <c r="R27" i="28" s="1"/>
  <c r="P27" i="28"/>
  <c r="I27" i="28"/>
  <c r="N27" i="28"/>
  <c r="H27" i="28"/>
  <c r="D20" i="28"/>
  <c r="D30" i="28"/>
  <c r="J52" i="28"/>
  <c r="F52" i="28"/>
  <c r="F38" i="28"/>
  <c r="E42" i="28"/>
  <c r="F18" i="28"/>
  <c r="E20" i="28"/>
  <c r="E29" i="28"/>
  <c r="E30" i="28"/>
  <c r="F19" i="28"/>
  <c r="L52" i="28"/>
  <c r="H52" i="28"/>
  <c r="J17" i="28"/>
  <c r="O27" i="28"/>
  <c r="L36" i="28"/>
  <c r="D32" i="27"/>
  <c r="D42" i="28"/>
  <c r="E126" i="27"/>
  <c r="E135" i="27" s="1"/>
  <c r="D41" i="27" l="1"/>
  <c r="F7" i="28"/>
  <c r="G7" i="28" s="1"/>
  <c r="Q27" i="28"/>
  <c r="F30" i="28"/>
  <c r="G19" i="28"/>
  <c r="G18" i="28"/>
  <c r="F20" i="28"/>
  <c r="F29" i="28"/>
  <c r="G38" i="28"/>
  <c r="F42" i="28"/>
  <c r="D8" i="28"/>
  <c r="D49" i="27"/>
  <c r="M36" i="28"/>
  <c r="K17" i="28"/>
  <c r="F25" i="28" l="1"/>
  <c r="D50" i="27"/>
  <c r="D126" i="27" s="1"/>
  <c r="D135" i="27" s="1"/>
  <c r="N36" i="28"/>
  <c r="H7" i="28"/>
  <c r="G25" i="28"/>
  <c r="H18" i="28"/>
  <c r="G20" i="28"/>
  <c r="G29" i="28"/>
  <c r="L17" i="28"/>
  <c r="E8" i="28"/>
  <c r="D26" i="28"/>
  <c r="D31" i="28" s="1"/>
  <c r="D14" i="28"/>
  <c r="D22" i="28" s="1"/>
  <c r="H38" i="28"/>
  <c r="G42" i="28"/>
  <c r="H19" i="28"/>
  <c r="G30" i="28"/>
  <c r="I19" i="28" l="1"/>
  <c r="H30" i="28"/>
  <c r="I38" i="28"/>
  <c r="H42" i="28"/>
  <c r="O36" i="28"/>
  <c r="D33" i="28"/>
  <c r="D44" i="28" s="1"/>
  <c r="D58" i="28" s="1"/>
  <c r="E26" i="28"/>
  <c r="E31" i="28" s="1"/>
  <c r="F8" i="28"/>
  <c r="E14" i="28"/>
  <c r="E22" i="28" s="1"/>
  <c r="M17" i="28"/>
  <c r="I18" i="28"/>
  <c r="H29" i="28"/>
  <c r="H20" i="28"/>
  <c r="I7" i="28"/>
  <c r="H25" i="28"/>
  <c r="E33" i="28" l="1"/>
  <c r="E44" i="28" s="1"/>
  <c r="E53" i="28" s="1"/>
  <c r="N17" i="28"/>
  <c r="F26" i="28"/>
  <c r="F31" i="28" s="1"/>
  <c r="G8" i="28"/>
  <c r="F14" i="28"/>
  <c r="F22" i="28" s="1"/>
  <c r="D56" i="28"/>
  <c r="D53" i="28"/>
  <c r="D54" i="28"/>
  <c r="J7" i="28"/>
  <c r="I25" i="28"/>
  <c r="J18" i="28"/>
  <c r="I20" i="28"/>
  <c r="I29" i="28"/>
  <c r="P36" i="28"/>
  <c r="J38" i="28"/>
  <c r="I42" i="28"/>
  <c r="I30" i="28"/>
  <c r="J19" i="28"/>
  <c r="E54" i="28" l="1"/>
  <c r="E58" i="28"/>
  <c r="E56" i="28"/>
  <c r="E61" i="28" s="1"/>
  <c r="F33" i="28"/>
  <c r="F44" i="28" s="1"/>
  <c r="K38" i="28"/>
  <c r="J42" i="28"/>
  <c r="K18" i="28"/>
  <c r="J29" i="28"/>
  <c r="J20" i="28"/>
  <c r="K7" i="28"/>
  <c r="J25" i="28"/>
  <c r="D61" i="28"/>
  <c r="H8" i="28"/>
  <c r="G26" i="28"/>
  <c r="G31" i="28" s="1"/>
  <c r="G14" i="28"/>
  <c r="G22" i="28" s="1"/>
  <c r="O17" i="28"/>
  <c r="K19" i="28"/>
  <c r="J30" i="28"/>
  <c r="Q36" i="28"/>
  <c r="F56" i="28" l="1"/>
  <c r="F61" i="28" s="1"/>
  <c r="F58" i="28"/>
  <c r="F54" i="28"/>
  <c r="F53" i="28"/>
  <c r="G33" i="28"/>
  <c r="G44" i="28" s="1"/>
  <c r="D63" i="28"/>
  <c r="D74" i="28" s="1"/>
  <c r="E63" i="28" s="1"/>
  <c r="E65" i="28" s="1"/>
  <c r="L19" i="28"/>
  <c r="K30" i="28"/>
  <c r="I8" i="28"/>
  <c r="H26" i="28"/>
  <c r="H31" i="28" s="1"/>
  <c r="H14" i="28"/>
  <c r="H22" i="28" s="1"/>
  <c r="R36" i="28"/>
  <c r="P17" i="28"/>
  <c r="L7" i="28"/>
  <c r="K25" i="28"/>
  <c r="L18" i="28"/>
  <c r="K20" i="28"/>
  <c r="K29" i="28"/>
  <c r="L38" i="28"/>
  <c r="K42" i="28"/>
  <c r="G54" i="28" l="1"/>
  <c r="G58" i="28"/>
  <c r="G56" i="28"/>
  <c r="G61" i="28" s="1"/>
  <c r="G53" i="28"/>
  <c r="D65" i="28"/>
  <c r="E70" i="28"/>
  <c r="E67" i="28"/>
  <c r="E66" i="28"/>
  <c r="E71" i="28"/>
  <c r="E69" i="28"/>
  <c r="E68" i="28"/>
  <c r="M38" i="28"/>
  <c r="L42" i="28"/>
  <c r="M19" i="28"/>
  <c r="L30" i="28"/>
  <c r="M18" i="28"/>
  <c r="L20" i="28"/>
  <c r="L29" i="28"/>
  <c r="M7" i="28"/>
  <c r="L25" i="28"/>
  <c r="E74" i="28"/>
  <c r="Q17" i="28"/>
  <c r="H33" i="28"/>
  <c r="H44" i="28" s="1"/>
  <c r="H58" i="28" s="1"/>
  <c r="J8" i="28"/>
  <c r="I26" i="28"/>
  <c r="I31" i="28" s="1"/>
  <c r="I14" i="28"/>
  <c r="I22" i="28" s="1"/>
  <c r="I33" i="28" l="1"/>
  <c r="I44" i="28" s="1"/>
  <c r="D71" i="28"/>
  <c r="D68" i="28"/>
  <c r="D69" i="28"/>
  <c r="D70" i="28"/>
  <c r="D66" i="28"/>
  <c r="D67" i="28"/>
  <c r="K8" i="28"/>
  <c r="J26" i="28"/>
  <c r="J31" i="28" s="1"/>
  <c r="J14" i="28"/>
  <c r="J22" i="28" s="1"/>
  <c r="R17" i="28"/>
  <c r="H56" i="28"/>
  <c r="H53" i="28"/>
  <c r="H54" i="28"/>
  <c r="F63" i="28"/>
  <c r="F65" i="28" s="1"/>
  <c r="M25" i="28"/>
  <c r="N7" i="28"/>
  <c r="N18" i="28"/>
  <c r="M20" i="28"/>
  <c r="M29" i="28"/>
  <c r="N19" i="28"/>
  <c r="M30" i="28"/>
  <c r="N38" i="28"/>
  <c r="M42" i="28"/>
  <c r="I53" i="28" l="1"/>
  <c r="I58" i="28"/>
  <c r="I54" i="28"/>
  <c r="I56" i="28"/>
  <c r="I61" i="28" s="1"/>
  <c r="J33" i="28"/>
  <c r="J44" i="28" s="1"/>
  <c r="F74" i="28"/>
  <c r="G63" i="28" s="1"/>
  <c r="O38" i="28"/>
  <c r="N42" i="28"/>
  <c r="O19" i="28"/>
  <c r="N30" i="28"/>
  <c r="O7" i="28"/>
  <c r="N25" i="28"/>
  <c r="L8" i="28"/>
  <c r="K26" i="28"/>
  <c r="K31" i="28" s="1"/>
  <c r="K14" i="28"/>
  <c r="K22" i="28" s="1"/>
  <c r="O18" i="28"/>
  <c r="N29" i="28"/>
  <c r="N20" i="28"/>
  <c r="F69" i="28"/>
  <c r="F68" i="28"/>
  <c r="F70" i="28"/>
  <c r="F71" i="28"/>
  <c r="F67" i="28"/>
  <c r="F66" i="28"/>
  <c r="H61" i="28"/>
  <c r="J54" i="28" l="1"/>
  <c r="J58" i="28"/>
  <c r="J53" i="28"/>
  <c r="J56" i="28"/>
  <c r="J61" i="28" s="1"/>
  <c r="K33" i="28"/>
  <c r="K44" i="28" s="1"/>
  <c r="G65" i="28"/>
  <c r="G68" i="28" s="1"/>
  <c r="G74" i="28"/>
  <c r="L26" i="28"/>
  <c r="L31" i="28" s="1"/>
  <c r="M8" i="28"/>
  <c r="L14" i="28"/>
  <c r="L22" i="28" s="1"/>
  <c r="P18" i="28"/>
  <c r="O29" i="28"/>
  <c r="O20" i="28"/>
  <c r="P7" i="28"/>
  <c r="O25" i="28"/>
  <c r="O30" i="28"/>
  <c r="P19" i="28"/>
  <c r="P38" i="28"/>
  <c r="O42" i="28"/>
  <c r="K53" i="28" l="1"/>
  <c r="K58" i="28"/>
  <c r="G66" i="28"/>
  <c r="K54" i="28"/>
  <c r="K56" i="28"/>
  <c r="K61" i="28" s="1"/>
  <c r="L33" i="28"/>
  <c r="L44" i="28" s="1"/>
  <c r="H63" i="28"/>
  <c r="H65" i="28" s="1"/>
  <c r="H71" i="28" s="1"/>
  <c r="G67" i="28"/>
  <c r="G69" i="28"/>
  <c r="G71" i="28"/>
  <c r="G70" i="28"/>
  <c r="Q38" i="28"/>
  <c r="P42" i="28"/>
  <c r="Q7" i="28"/>
  <c r="P25" i="28"/>
  <c r="P30" i="28"/>
  <c r="Q19" i="28"/>
  <c r="Q18" i="28"/>
  <c r="P29" i="28"/>
  <c r="P20" i="28"/>
  <c r="M26" i="28"/>
  <c r="M31" i="28" s="1"/>
  <c r="N8" i="28"/>
  <c r="M14" i="28"/>
  <c r="M22" i="28" s="1"/>
  <c r="L53" i="28" l="1"/>
  <c r="L58" i="28"/>
  <c r="H69" i="28"/>
  <c r="L56" i="28"/>
  <c r="L61" i="28" s="1"/>
  <c r="L54" i="28"/>
  <c r="H68" i="28"/>
  <c r="H70" i="28"/>
  <c r="M33" i="28"/>
  <c r="M44" i="28" s="1"/>
  <c r="H67" i="28"/>
  <c r="H66" i="28"/>
  <c r="H74" i="28"/>
  <c r="I63" i="28" s="1"/>
  <c r="I65" i="28" s="1"/>
  <c r="I70" i="28" s="1"/>
  <c r="R7" i="28"/>
  <c r="Q25" i="28"/>
  <c r="R38" i="28"/>
  <c r="R42" i="28" s="1"/>
  <c r="Q42" i="28"/>
  <c r="N26" i="28"/>
  <c r="N31" i="28" s="1"/>
  <c r="O8" i="28"/>
  <c r="N14" i="28"/>
  <c r="N22" i="28" s="1"/>
  <c r="R18" i="28"/>
  <c r="Q29" i="28"/>
  <c r="Q20" i="28"/>
  <c r="R19" i="28"/>
  <c r="R30" i="28" s="1"/>
  <c r="Q30" i="28"/>
  <c r="M54" i="28" l="1"/>
  <c r="M58" i="28"/>
  <c r="M53" i="28"/>
  <c r="I71" i="28"/>
  <c r="M56" i="28"/>
  <c r="M61" i="28" s="1"/>
  <c r="I68" i="28"/>
  <c r="I67" i="28"/>
  <c r="N33" i="28"/>
  <c r="N44" i="28" s="1"/>
  <c r="I66" i="28"/>
  <c r="I69" i="28"/>
  <c r="I74" i="28"/>
  <c r="J63" i="28" s="1"/>
  <c r="J65" i="28" s="1"/>
  <c r="J66" i="28" s="1"/>
  <c r="R29" i="28"/>
  <c r="R20" i="28"/>
  <c r="P8" i="28"/>
  <c r="O26" i="28"/>
  <c r="O31" i="28" s="1"/>
  <c r="O14" i="28"/>
  <c r="O22" i="28" s="1"/>
  <c r="R25" i="28"/>
  <c r="N53" i="28" l="1"/>
  <c r="N58" i="28"/>
  <c r="N56" i="28"/>
  <c r="N61" i="28" s="1"/>
  <c r="N54" i="28"/>
  <c r="J71" i="28"/>
  <c r="J69" i="28"/>
  <c r="J68" i="28"/>
  <c r="J74" i="28"/>
  <c r="K63" i="28" s="1"/>
  <c r="K65" i="28" s="1"/>
  <c r="J70" i="28"/>
  <c r="J67" i="28"/>
  <c r="O33" i="28"/>
  <c r="O44" i="28" s="1"/>
  <c r="P26" i="28"/>
  <c r="P31" i="28" s="1"/>
  <c r="Q8" i="28"/>
  <c r="P14" i="28"/>
  <c r="P22" i="28" s="1"/>
  <c r="O54" i="28" l="1"/>
  <c r="O58" i="28"/>
  <c r="O53" i="28"/>
  <c r="O56" i="28"/>
  <c r="O61" i="28" s="1"/>
  <c r="P33" i="28"/>
  <c r="P44" i="28" s="1"/>
  <c r="K74" i="28"/>
  <c r="L63" i="28" s="1"/>
  <c r="L65" i="28" s="1"/>
  <c r="R8" i="28"/>
  <c r="Q26" i="28"/>
  <c r="Q31" i="28" s="1"/>
  <c r="Q14" i="28"/>
  <c r="Q22" i="28" s="1"/>
  <c r="K67" i="28"/>
  <c r="K66" i="28"/>
  <c r="K68" i="28"/>
  <c r="K70" i="28"/>
  <c r="K69" i="28"/>
  <c r="K71" i="28"/>
  <c r="P53" i="28" l="1"/>
  <c r="P58" i="28"/>
  <c r="P54" i="28"/>
  <c r="P56" i="28"/>
  <c r="P61" i="28" s="1"/>
  <c r="Q33" i="28"/>
  <c r="Q44" i="28" s="1"/>
  <c r="R26" i="28"/>
  <c r="R31" i="28" s="1"/>
  <c r="R14" i="28"/>
  <c r="R22" i="28" s="1"/>
  <c r="L66" i="28"/>
  <c r="L69" i="28"/>
  <c r="L67" i="28"/>
  <c r="L70" i="28"/>
  <c r="L71" i="28"/>
  <c r="L68" i="28"/>
  <c r="L74" i="28"/>
  <c r="Q56" i="28" l="1"/>
  <c r="Q61" i="28" s="1"/>
  <c r="Q58" i="28"/>
  <c r="Q53" i="28"/>
  <c r="Q54" i="28"/>
  <c r="M63" i="28"/>
  <c r="M65" i="28" s="1"/>
  <c r="R33" i="28"/>
  <c r="R44" i="28" s="1"/>
  <c r="R58" i="28" s="1"/>
  <c r="M74" i="28" l="1"/>
  <c r="N63" i="28" s="1"/>
  <c r="N65" i="28" s="1"/>
  <c r="R56" i="28"/>
  <c r="R54" i="28"/>
  <c r="R53" i="28"/>
  <c r="M70" i="28"/>
  <c r="M66" i="28"/>
  <c r="M68" i="28"/>
  <c r="M67" i="28"/>
  <c r="M71" i="28"/>
  <c r="M69" i="28"/>
  <c r="N74" i="28" l="1"/>
  <c r="R61" i="28"/>
  <c r="N66" i="28"/>
  <c r="N68" i="28"/>
  <c r="N69" i="28"/>
  <c r="N71" i="28"/>
  <c r="N70" i="28"/>
  <c r="N67" i="28"/>
  <c r="O63" i="28" l="1"/>
  <c r="O65" i="28" s="1"/>
  <c r="O66" i="28" s="1"/>
  <c r="O69" i="28" l="1"/>
  <c r="O70" i="28"/>
  <c r="O71" i="28"/>
  <c r="O68" i="28"/>
  <c r="O67" i="28"/>
  <c r="O74" i="28"/>
  <c r="P63" i="28" l="1"/>
  <c r="P65" i="28" s="1"/>
  <c r="P74" i="28" l="1"/>
  <c r="Q63" i="28" s="1"/>
  <c r="Q65" i="28" s="1"/>
  <c r="Q67" i="28" s="1"/>
  <c r="P71" i="28"/>
  <c r="P69" i="28"/>
  <c r="P67" i="28"/>
  <c r="P68" i="28"/>
  <c r="P70" i="28"/>
  <c r="P66" i="28"/>
  <c r="Q74" i="28" l="1"/>
  <c r="R63" i="28" s="1"/>
  <c r="R65" i="28" s="1"/>
  <c r="R69" i="28" s="1"/>
  <c r="Q66" i="28"/>
  <c r="Q71" i="28"/>
  <c r="Q70" i="28"/>
  <c r="Q68" i="28"/>
  <c r="Q69" i="28"/>
  <c r="R71" i="28" l="1"/>
  <c r="R66" i="28"/>
  <c r="R67" i="28"/>
  <c r="R74" i="28"/>
  <c r="R70" i="28"/>
  <c r="R68" i="28"/>
</calcChain>
</file>

<file path=xl/comments1.xml><?xml version="1.0" encoding="utf-8"?>
<comments xmlns="http://schemas.openxmlformats.org/spreadsheetml/2006/main">
  <authors>
    <author>JR Cuellar</author>
    <author>bgibson</author>
  </authors>
  <commentList>
    <comment ref="A5" authorId="0">
      <text>
        <r>
          <rPr>
            <sz val="8"/>
            <color indexed="81"/>
            <rFont val="Tahoma"/>
            <family val="2"/>
          </rPr>
          <t>For large projects, insert rows if necessary.</t>
        </r>
      </text>
    </comment>
    <comment ref="D60" authorId="1">
      <text>
        <r>
          <rPr>
            <b/>
            <sz val="8"/>
            <color indexed="81"/>
            <rFont val="Tahoma"/>
            <family val="2"/>
          </rPr>
          <t>Expressed as an average.</t>
        </r>
        <r>
          <rPr>
            <sz val="8"/>
            <color indexed="81"/>
            <rFont val="Tahoma"/>
            <family val="2"/>
          </rPr>
          <t xml:space="preserve">
</t>
        </r>
      </text>
    </comment>
  </commentList>
</comments>
</file>

<file path=xl/comments2.xml><?xml version="1.0" encoding="utf-8"?>
<comments xmlns="http://schemas.openxmlformats.org/spreadsheetml/2006/main">
  <authors>
    <author>Richard</author>
    <author>rschmunk</author>
    <author>Debra Starbuck</author>
    <author>Russ Schmunk</author>
    <author>grodine</author>
    <author>mpope</author>
  </authors>
  <commentList>
    <comment ref="A5" authorId="0">
      <text>
        <r>
          <rPr>
            <sz val="8"/>
            <color indexed="8"/>
            <rFont val="Tahoma"/>
            <family val="2"/>
          </rPr>
          <t>Number of employees</t>
        </r>
        <r>
          <rPr>
            <b/>
            <sz val="8"/>
            <color indexed="8"/>
            <rFont val="Tahoma"/>
            <family val="2"/>
          </rPr>
          <t>.</t>
        </r>
      </text>
    </comment>
    <comment ref="B5" authorId="1">
      <text>
        <r>
          <rPr>
            <sz val="8"/>
            <color indexed="8"/>
            <rFont val="Tahoma"/>
            <family val="2"/>
          </rPr>
          <t>Number of full-time equivalent employees.  E.g. 3 people working 0.5 time = 1.5 FTE.</t>
        </r>
      </text>
    </comment>
    <comment ref="D6" authorId="1">
      <text>
        <r>
          <rPr>
            <sz val="8"/>
            <color indexed="8"/>
            <rFont val="Tahoma"/>
            <family val="2"/>
          </rPr>
          <t>Rolls to Account No. 6330 below.</t>
        </r>
      </text>
    </comment>
    <comment ref="E6" authorId="2">
      <text>
        <r>
          <rPr>
            <sz val="8"/>
            <color indexed="8"/>
            <rFont val="Tahoma"/>
            <family val="2"/>
          </rPr>
          <t>Rolls  to Account No. 6331 below.</t>
        </r>
      </text>
    </comment>
    <comment ref="D7" authorId="1">
      <text>
        <r>
          <rPr>
            <sz val="8"/>
            <color indexed="8"/>
            <rFont val="Tahoma"/>
            <family val="2"/>
          </rPr>
          <t>Rolls to Account No. 6330 below.</t>
        </r>
      </text>
    </comment>
    <comment ref="E7" authorId="2">
      <text>
        <r>
          <rPr>
            <sz val="8"/>
            <color indexed="8"/>
            <rFont val="Tahoma"/>
            <family val="2"/>
          </rPr>
          <t>Rolls  to Account No. 6331 below.</t>
        </r>
      </text>
    </comment>
    <comment ref="D8" authorId="1">
      <text>
        <r>
          <rPr>
            <sz val="8"/>
            <color indexed="8"/>
            <rFont val="Tahoma"/>
            <family val="2"/>
          </rPr>
          <t>Rolls to Account No. 6510 below.</t>
        </r>
      </text>
    </comment>
    <comment ref="E8" authorId="2">
      <text>
        <r>
          <rPr>
            <sz val="8"/>
            <color indexed="8"/>
            <rFont val="Tahoma"/>
            <family val="2"/>
          </rPr>
          <t>Rolls  to Account No. 6521 below.</t>
        </r>
      </text>
    </comment>
    <comment ref="D9" authorId="3">
      <text>
        <r>
          <rPr>
            <sz val="8"/>
            <color indexed="81"/>
            <rFont val="Tahoma"/>
            <family val="2"/>
          </rPr>
          <t>Rolls to Account No. 6310 below.</t>
        </r>
      </text>
    </comment>
    <comment ref="E9" authorId="2">
      <text>
        <r>
          <rPr>
            <sz val="8"/>
            <color indexed="8"/>
            <rFont val="Tahoma"/>
            <family val="2"/>
          </rPr>
          <t>Rolls to Account No. 6331 below.</t>
        </r>
      </text>
    </comment>
    <comment ref="D10" authorId="1">
      <text>
        <r>
          <rPr>
            <sz val="8"/>
            <color indexed="8"/>
            <rFont val="Tahoma"/>
            <family val="2"/>
          </rPr>
          <t>Rolls to Account No. 6510 below.</t>
        </r>
      </text>
    </comment>
    <comment ref="E10" authorId="1">
      <text>
        <r>
          <rPr>
            <sz val="8"/>
            <color indexed="8"/>
            <rFont val="Tahoma"/>
            <family val="2"/>
          </rPr>
          <t>Rolls to Account No. 6531 below.</t>
        </r>
      </text>
    </comment>
    <comment ref="D11" authorId="4">
      <text>
        <r>
          <rPr>
            <sz val="8"/>
            <color indexed="81"/>
            <rFont val="Tahoma"/>
            <family val="2"/>
          </rPr>
          <t>Rolls to Account No. 6325 below.</t>
        </r>
      </text>
    </comment>
    <comment ref="E11" authorId="4">
      <text>
        <r>
          <rPr>
            <sz val="8"/>
            <color indexed="81"/>
            <rFont val="Tahoma"/>
            <family val="2"/>
          </rPr>
          <t>Rolls to Account No. 6331 below.</t>
        </r>
        <r>
          <rPr>
            <sz val="8"/>
            <color indexed="81"/>
            <rFont val="Tahoma"/>
            <family val="2"/>
          </rPr>
          <t xml:space="preserve">
</t>
        </r>
      </text>
    </comment>
    <comment ref="C12" authorId="2">
      <text>
        <r>
          <rPr>
            <sz val="8"/>
            <color indexed="8"/>
            <rFont val="Tahoma"/>
            <family val="2"/>
          </rPr>
          <t xml:space="preserve">List any other employees positions included in project operating expenses. </t>
        </r>
      </text>
    </comment>
    <comment ref="D12" authorId="4">
      <text>
        <r>
          <rPr>
            <sz val="8"/>
            <color indexed="81"/>
            <rFont val="Tahoma"/>
            <family val="2"/>
          </rPr>
          <t>Rolls to Account No. 6510 below.</t>
        </r>
      </text>
    </comment>
    <comment ref="E12" authorId="4">
      <text>
        <r>
          <rPr>
            <sz val="8"/>
            <color indexed="81"/>
            <rFont val="Tahoma"/>
            <family val="2"/>
          </rPr>
          <t>Rolls to Account No. 6521 below.</t>
        </r>
        <r>
          <rPr>
            <sz val="8"/>
            <color indexed="81"/>
            <rFont val="Tahoma"/>
            <family val="2"/>
          </rPr>
          <t xml:space="preserve">
</t>
        </r>
      </text>
    </comment>
    <comment ref="C13" authorId="2">
      <text>
        <r>
          <rPr>
            <sz val="8"/>
            <color indexed="8"/>
            <rFont val="Tahoma"/>
            <family val="2"/>
          </rPr>
          <t xml:space="preserve">List any other employees positions included in project operating expenses. </t>
        </r>
      </text>
    </comment>
    <comment ref="D13" authorId="4">
      <text>
        <r>
          <rPr>
            <sz val="8"/>
            <color indexed="81"/>
            <rFont val="Tahoma"/>
            <family val="2"/>
          </rPr>
          <t>Rolls to Account No. 6510 below.</t>
        </r>
        <r>
          <rPr>
            <sz val="8"/>
            <color indexed="81"/>
            <rFont val="Tahoma"/>
            <family val="2"/>
          </rPr>
          <t xml:space="preserve">
</t>
        </r>
      </text>
    </comment>
    <comment ref="E13" authorId="4">
      <text>
        <r>
          <rPr>
            <sz val="8"/>
            <color indexed="81"/>
            <rFont val="Tahoma"/>
            <family val="2"/>
          </rPr>
          <t>Rolls to Account No. 6521 below.</t>
        </r>
        <r>
          <rPr>
            <sz val="8"/>
            <color indexed="81"/>
            <rFont val="Tahoma"/>
            <family val="2"/>
          </rPr>
          <t xml:space="preserve">
</t>
        </r>
      </text>
    </comment>
    <comment ref="D15" authorId="4">
      <text>
        <r>
          <rPr>
            <sz val="8"/>
            <color indexed="81"/>
            <rFont val="Tahoma"/>
            <family val="2"/>
          </rPr>
          <t>Rolls to Account No. 6711 below.</t>
        </r>
        <r>
          <rPr>
            <sz val="8"/>
            <color indexed="81"/>
            <rFont val="Tahoma"/>
            <family val="2"/>
          </rPr>
          <t xml:space="preserve">
</t>
        </r>
      </text>
    </comment>
    <comment ref="D16" authorId="4">
      <text>
        <r>
          <rPr>
            <sz val="8"/>
            <color indexed="81"/>
            <rFont val="Tahoma"/>
            <family val="2"/>
          </rPr>
          <t>Rolls to Account No. 6722 below.</t>
        </r>
        <r>
          <rPr>
            <sz val="8"/>
            <color indexed="81"/>
            <rFont val="Tahoma"/>
            <family val="2"/>
          </rPr>
          <t xml:space="preserve">
</t>
        </r>
      </text>
    </comment>
    <comment ref="E16" authorId="1">
      <text>
        <r>
          <rPr>
            <sz val="8"/>
            <color indexed="81"/>
            <rFont val="Tahoma"/>
            <family val="2"/>
          </rPr>
          <t xml:space="preserve">The alternative is to not show income from employee units.
</t>
        </r>
      </text>
    </comment>
    <comment ref="D17" authorId="4">
      <text>
        <r>
          <rPr>
            <sz val="8"/>
            <color indexed="81"/>
            <rFont val="Tahoma"/>
            <family val="2"/>
          </rPr>
          <t>Rolls to Account No. 6723 below.</t>
        </r>
      </text>
    </comment>
    <comment ref="A23" authorId="5">
      <text>
        <r>
          <rPr>
            <sz val="8"/>
            <color indexed="81"/>
            <rFont val="Tahoma"/>
            <family val="2"/>
          </rPr>
          <t xml:space="preserve">Income restriction level, expressed as a % of AMI.  </t>
        </r>
      </text>
    </comment>
    <comment ref="D43" authorId="4">
      <text>
        <r>
          <rPr>
            <sz val="8"/>
            <color indexed="81"/>
            <rFont val="Tahoma"/>
            <family val="2"/>
          </rPr>
          <t>For projects that serve multiple tenant types or include multiple unit types (SRO, Special Needs, Family, etc.), TCAC will allow the use of a weighted average vacancy rate for the project based on the underwriting vacancy rates required under TCAC regulation section 10327(g)(3).</t>
        </r>
      </text>
    </comment>
    <comment ref="D44" authorId="4">
      <text>
        <r>
          <rPr>
            <sz val="8"/>
            <color indexed="81"/>
            <rFont val="Tahoma"/>
            <family val="2"/>
          </rPr>
          <t>For projects that serve multiple tenant types or include multiple unit types (SRO, Special Needs, Family, etc.), TCAC will allow the use of a weighted average vacancy rate for the project based on the underwriting vacancy rates required under TCAC regulation section 10327(g)(3).</t>
        </r>
      </text>
    </comment>
    <comment ref="D45" authorId="4">
      <text>
        <r>
          <rPr>
            <sz val="8"/>
            <color indexed="81"/>
            <rFont val="Tahoma"/>
            <family val="2"/>
          </rPr>
          <t>For projects that serve multiple tenant types or include multiple unit types (SRO, Special Needs, Family, etc.), TCAC will allow the use of a weighted average vacancy rate for the project based on the underwriting vacancy rates required under TCAC regulation section 10327(g)(3).</t>
        </r>
      </text>
    </comment>
    <comment ref="D46" authorId="4">
      <text>
        <r>
          <rPr>
            <sz val="8"/>
            <color indexed="81"/>
            <rFont val="Tahoma"/>
            <family val="2"/>
          </rPr>
          <t>For projects that serve multiple tenant types or include multiple unit types (SRO, Special Needs, Family, etc.), TCAC will allow the use of a weighted average vacancy rate for the project based on the underwriting vacancy rates required under TCAC regulation section 10327(g)(3).</t>
        </r>
      </text>
    </comment>
    <comment ref="D47" authorId="4">
      <text>
        <r>
          <rPr>
            <sz val="8"/>
            <color indexed="81"/>
            <rFont val="Tahoma"/>
            <family val="2"/>
          </rPr>
          <t>For projects that serve multiple tenant types or include multiple unit types (SRO, Special Needs, Family, etc.), TCAC will allow the use of a weighted average vacancy rate for the project based on the underwriting vacancy rates required under TCAC regulation section 10327(g)(3).</t>
        </r>
      </text>
    </comment>
    <comment ref="D69" authorId="3">
      <text>
        <r>
          <rPr>
            <sz val="8"/>
            <color indexed="81"/>
            <rFont val="Tahoma"/>
            <family val="2"/>
          </rPr>
          <t>TCAC, CDLAC and CalHFA applications enter Account No. 6391 amount here.  For HCD programs, per UMRs enter Account No. 6391 amount below the Cash Flow line.</t>
        </r>
      </text>
    </comment>
    <comment ref="D96" authorId="3">
      <text>
        <r>
          <rPr>
            <sz val="8"/>
            <color indexed="81"/>
            <rFont val="Tahoma"/>
            <family val="2"/>
          </rPr>
          <t xml:space="preserve">Including assessments.
</t>
        </r>
      </text>
    </comment>
    <comment ref="E96" authorId="3">
      <text>
        <r>
          <rPr>
            <sz val="8"/>
            <color indexed="81"/>
            <rFont val="Tahoma"/>
            <family val="2"/>
          </rPr>
          <t xml:space="preserve">Including assessments.
</t>
        </r>
      </text>
    </comment>
    <comment ref="C115" authorId="5">
      <text>
        <r>
          <rPr>
            <sz val="8"/>
            <color indexed="81"/>
            <rFont val="Tahoma"/>
            <family val="2"/>
          </rPr>
          <t>Reserves funded from operating cash flow only.  Do not include capitalized reserves.</t>
        </r>
      </text>
    </comment>
    <comment ref="D137" authorId="3">
      <text>
        <r>
          <rPr>
            <sz val="8"/>
            <color indexed="81"/>
            <rFont val="Tahoma"/>
            <family val="2"/>
          </rPr>
          <t xml:space="preserve">Per UMRs, for HCD applications Account No. 6391 amounts must be shown here, not in the identical line in the Administrative category.
</t>
        </r>
      </text>
    </comment>
    <comment ref="D138" authorId="4">
      <text>
        <r>
          <rPr>
            <sz val="8"/>
            <color indexed="81"/>
            <rFont val="Tahoma"/>
            <family val="2"/>
          </rPr>
          <t xml:space="preserve">If HCD application, rolls to Cash Flow sheet below Debt Service Coverage </t>
        </r>
        <r>
          <rPr>
            <sz val="8"/>
            <color indexed="81"/>
            <rFont val="Tahoma"/>
            <family val="2"/>
          </rPr>
          <t xml:space="preserve">
Ratio line.</t>
        </r>
      </text>
    </comment>
  </commentList>
</comments>
</file>

<file path=xl/comments3.xml><?xml version="1.0" encoding="utf-8"?>
<comments xmlns="http://schemas.openxmlformats.org/spreadsheetml/2006/main">
  <authors>
    <author>Information Technology</author>
    <author>rschmunk</author>
    <author>eabdala</author>
    <author>Debra Starbuck</author>
  </authors>
  <commentList>
    <comment ref="A7" authorId="0">
      <text>
        <r>
          <rPr>
            <sz val="9"/>
            <color indexed="8"/>
            <rFont val="Tahoma"/>
            <family val="2"/>
          </rPr>
          <t>This should represent income from all regulated and income restricted rental units.</t>
        </r>
      </text>
    </comment>
    <comment ref="A8" authorId="0">
      <text>
        <r>
          <rPr>
            <sz val="9"/>
            <color indexed="8"/>
            <rFont val="Tahoma"/>
            <family val="2"/>
          </rPr>
          <t>This may include manager's units that aren't regulated by income restrictions - or market rate units</t>
        </r>
        <r>
          <rPr>
            <sz val="8"/>
            <color indexed="8"/>
            <rFont val="Tahoma"/>
            <family val="2"/>
          </rPr>
          <t>.</t>
        </r>
      </text>
    </comment>
    <comment ref="A9" authorId="1">
      <text>
        <r>
          <rPr>
            <sz val="9"/>
            <color indexed="81"/>
            <rFont val="Tahoma"/>
            <family val="2"/>
          </rPr>
          <t>Aka rent subsidies. Calculated as the contract rent amount minus the restricted amount -- actual subsidies will likely be greater</t>
        </r>
      </text>
    </comment>
    <comment ref="A13" authorId="1">
      <text>
        <r>
          <rPr>
            <sz val="9"/>
            <color indexed="81"/>
            <rFont val="Tahoma"/>
            <family val="2"/>
          </rPr>
          <t>Enter other 
source.  E.g.. Capitalized reserve.</t>
        </r>
      </text>
    </comment>
    <comment ref="A18" authorId="2">
      <text>
        <r>
          <rPr>
            <sz val="9"/>
            <color indexed="81"/>
            <rFont val="Tahoma"/>
            <family val="2"/>
          </rPr>
          <t>Garage &amp; Parking Spaces and Other Miscellaneous Rent Revenue</t>
        </r>
      </text>
    </comment>
    <comment ref="C30" authorId="3">
      <text>
        <r>
          <rPr>
            <sz val="9"/>
            <color indexed="8"/>
            <rFont val="Tahoma"/>
            <family val="2"/>
          </rPr>
          <t>CalHFA does not consider Commercial income for purposes of establishing debt service coverage ratios.  Change this number to 100% for CalHFA loan requests.</t>
        </r>
      </text>
    </comment>
    <comment ref="C48" authorId="3">
      <text>
        <r>
          <rPr>
            <sz val="9"/>
            <color indexed="8"/>
            <rFont val="Tahoma"/>
            <family val="2"/>
          </rPr>
          <t xml:space="preserve">This figure is excluded from Total Debt Service </t>
        </r>
      </text>
    </comment>
  </commentList>
</comments>
</file>

<file path=xl/sharedStrings.xml><?xml version="1.0" encoding="utf-8"?>
<sst xmlns="http://schemas.openxmlformats.org/spreadsheetml/2006/main" count="333" uniqueCount="278">
  <si>
    <t>Total</t>
  </si>
  <si>
    <t># of
Units</t>
  </si>
  <si>
    <t>Total
Restricted</t>
  </si>
  <si>
    <t>Income Limit</t>
  </si>
  <si>
    <t>Senior
Units</t>
  </si>
  <si>
    <t>Annual Subsidy Amount:</t>
  </si>
  <si>
    <t>Projected Sales Price</t>
  </si>
  <si>
    <t xml:space="preserve"> </t>
  </si>
  <si>
    <t>Replacement Reserve</t>
  </si>
  <si>
    <t>ANNUAL INCOME AND EXPENSES</t>
  </si>
  <si>
    <t>ON-SITE EMPLOYEE INFORMATION</t>
  </si>
  <si>
    <t>No.</t>
  </si>
  <si>
    <t>FTE</t>
  </si>
  <si>
    <t>Employee Job Title</t>
  </si>
  <si>
    <t>Salary/Wages</t>
  </si>
  <si>
    <t>Value of Free Rent</t>
  </si>
  <si>
    <t>On-Site Manager(s)</t>
  </si>
  <si>
    <t>On-Site Assistant Manager(s)</t>
  </si>
  <si>
    <t>On-Site Maintenance Employee(s)</t>
  </si>
  <si>
    <t>On-Site Leasing Agent/Administrative Employee(s)</t>
  </si>
  <si>
    <t>On-Site Security Employee(s)</t>
  </si>
  <si>
    <t>Services Coordinator</t>
  </si>
  <si>
    <t>Total Salaries and Value of Free Rent Units</t>
  </si>
  <si>
    <t>Payroll Taxes</t>
  </si>
  <si>
    <t xml:space="preserve">Show free rent as an </t>
  </si>
  <si>
    <t>Workers Compensation</t>
  </si>
  <si>
    <t>expense?</t>
  </si>
  <si>
    <t>Employee Benefits</t>
  </si>
  <si>
    <t>On-Site Employee(s) Payroll Taxes, Workers Comp. &amp; Benefits</t>
  </si>
  <si>
    <t>Total On-Site Employee(s) Expenses</t>
  </si>
  <si>
    <t>Employee Units</t>
  </si>
  <si>
    <t>Job Title(s) of Employee(s) Living On-Site</t>
  </si>
  <si>
    <t>Unit Type
(No. of bdrms.)</t>
  </si>
  <si>
    <t>Square Footage</t>
  </si>
  <si>
    <t>Total Square Footage</t>
  </si>
  <si>
    <t>Annual Operating Budget</t>
  </si>
  <si>
    <t xml:space="preserve"> Acct. No.</t>
  </si>
  <si>
    <t>REVENUE - INCOME</t>
  </si>
  <si>
    <t xml:space="preserve">Residential </t>
  </si>
  <si>
    <t xml:space="preserve">Commercial </t>
  </si>
  <si>
    <t>5120/5140</t>
  </si>
  <si>
    <t>Rent Revenue - Gross Potential</t>
  </si>
  <si>
    <t>Tenant Assistance Payments</t>
  </si>
  <si>
    <t>Operating Subsidies</t>
  </si>
  <si>
    <t>Other: (specify)</t>
  </si>
  <si>
    <t>Laundry and Vending Revenue</t>
  </si>
  <si>
    <t>Garage and Parking Spaces</t>
  </si>
  <si>
    <t xml:space="preserve">Miscellaneous Rent Revenue </t>
  </si>
  <si>
    <t>Gross Potential Income (GPI)</t>
  </si>
  <si>
    <t>5220/5240</t>
  </si>
  <si>
    <t>Vacancy Loss(es)</t>
  </si>
  <si>
    <t>Effective Gross Income (EGI)</t>
  </si>
  <si>
    <t>EXPENSES</t>
  </si>
  <si>
    <t>ADMINISTRATIVE EXPENSES: 6200/6300</t>
  </si>
  <si>
    <t>Conventions and Meetings</t>
  </si>
  <si>
    <t>Advertising and Marketing</t>
  </si>
  <si>
    <t>Other Renting Expenses</t>
  </si>
  <si>
    <t>Office/Administrative Salaries -- from above</t>
  </si>
  <si>
    <t>Office Expenses</t>
  </si>
  <si>
    <t>Office or Model Apartment Rent</t>
  </si>
  <si>
    <t>Management Fee</t>
  </si>
  <si>
    <t>Social Services Coordinator -- from above</t>
  </si>
  <si>
    <t>Site/Resident Manager(s) Salaries -- from above</t>
  </si>
  <si>
    <t>Administrative Free Rent Unit  -- from above</t>
  </si>
  <si>
    <t>Legal Expense -- Project</t>
  </si>
  <si>
    <t>Audit Expense</t>
  </si>
  <si>
    <t>Bookkeeping Fees/Accounting Services</t>
  </si>
  <si>
    <t>Miscellaneous Administrative Expenses</t>
  </si>
  <si>
    <t>Social Programs/Social Services</t>
  </si>
  <si>
    <t>6263T</t>
  </si>
  <si>
    <t>UTILITIES EXPENSES: 6400</t>
  </si>
  <si>
    <t>Electricity</t>
  </si>
  <si>
    <t>Water</t>
  </si>
  <si>
    <t>Gas</t>
  </si>
  <si>
    <t>Sewer</t>
  </si>
  <si>
    <t>6400T</t>
  </si>
  <si>
    <t>OPERATING AND MAINTENANCE EXPENSES: 6500</t>
  </si>
  <si>
    <t>Payroll -- from above</t>
  </si>
  <si>
    <t xml:space="preserve">Supplies </t>
  </si>
  <si>
    <t>Contracts</t>
  </si>
  <si>
    <t>Operating &amp; Maintenance Free Rent Unit -- from above</t>
  </si>
  <si>
    <t>Garbage and Trash Removal</t>
  </si>
  <si>
    <t>Security Contract</t>
  </si>
  <si>
    <t>Security Free Rent Unit -- from above</t>
  </si>
  <si>
    <t>Heating/Cooling Repairs and Maintenance</t>
  </si>
  <si>
    <t>Snow Removal</t>
  </si>
  <si>
    <t>Vehicle &amp; Maintenance Equipment Operation/Reports</t>
  </si>
  <si>
    <t>Miscellaneous Operating and Maintenance Expenses</t>
  </si>
  <si>
    <t>6500T</t>
  </si>
  <si>
    <t>TOTAL OPERATING &amp; MAINTENANCE EXPENSES</t>
  </si>
  <si>
    <t>TAXES AND INSURANCE: 6700</t>
  </si>
  <si>
    <t>Real Estate Taxes</t>
  </si>
  <si>
    <t>Payroll Taxes (Project's Share) -- from above</t>
  </si>
  <si>
    <t>Property and Liability Insurance (Hazard)</t>
  </si>
  <si>
    <t>Other Insurance (e.g. Earthquake)</t>
  </si>
  <si>
    <t>Fidelity Bond Insurance</t>
  </si>
  <si>
    <t>Worker's Compensation -- from above</t>
  </si>
  <si>
    <t>Health Insurance/Other Employee Benefits--from above</t>
  </si>
  <si>
    <t>Miscellaneous Taxes, Licenses, Permits &amp; Insurance</t>
  </si>
  <si>
    <t>6700T</t>
  </si>
  <si>
    <t>ASSISTED LIVING/BOARD &amp; CARE: 6900</t>
  </si>
  <si>
    <t>Food</t>
  </si>
  <si>
    <t>Recreation and Rehabilitation</t>
  </si>
  <si>
    <t>Rehabilitation Salaries</t>
  </si>
  <si>
    <t>Other Service Expenses: (specify)</t>
  </si>
  <si>
    <t>6900T</t>
  </si>
  <si>
    <t>TOTAL OPERATING EXPENSES</t>
  </si>
  <si>
    <t>FUNDED RESERVES: 7200</t>
  </si>
  <si>
    <t>Residential</t>
  </si>
  <si>
    <t>Commercial</t>
  </si>
  <si>
    <t>Required Replacement Reserve Deposits</t>
  </si>
  <si>
    <t>Other Reserves: (specify)</t>
  </si>
  <si>
    <t>TOTAL RESERVES</t>
  </si>
  <si>
    <t>NET OPERATING INCOME</t>
  </si>
  <si>
    <t>FINANCIAL EXPENSES: 6800</t>
  </si>
  <si>
    <t>3rd Mortgage Debt Service</t>
  </si>
  <si>
    <t>Miscellaneous Financial Expenses: (specify)</t>
  </si>
  <si>
    <t>6800T</t>
  </si>
  <si>
    <t>TOTAL FINANCIAL EXPENSES</t>
  </si>
  <si>
    <t xml:space="preserve"> CASH FLOW</t>
  </si>
  <si>
    <t>Asset Management/Similar Fees</t>
  </si>
  <si>
    <t xml:space="preserve">Rent Subsidy: </t>
  </si>
  <si>
    <t xml:space="preserve">Commercial Space: </t>
  </si>
  <si>
    <t>Rental Unit Mix:</t>
  </si>
  <si>
    <t>CASH FLOW ANALYSIS</t>
  </si>
  <si>
    <t>Income from Restricted Units based on:</t>
  </si>
  <si>
    <t>Restricted Rents</t>
  </si>
  <si>
    <t>Proposed Rents</t>
  </si>
  <si>
    <t>INCOME FROM HOUSING UNITS</t>
  </si>
  <si>
    <t>Inflation</t>
  </si>
  <si>
    <t>Year 1</t>
  </si>
  <si>
    <t>Year 2</t>
  </si>
  <si>
    <t>Year 3</t>
  </si>
  <si>
    <t>Year 4</t>
  </si>
  <si>
    <t>Year 5</t>
  </si>
  <si>
    <t>Year 6</t>
  </si>
  <si>
    <t>Year 7</t>
  </si>
  <si>
    <t>Year 8</t>
  </si>
  <si>
    <t>Year 9</t>
  </si>
  <si>
    <t>Year 10</t>
  </si>
  <si>
    <t>Year 11</t>
  </si>
  <si>
    <t>Year 12</t>
  </si>
  <si>
    <t>Year 13</t>
  </si>
  <si>
    <t>Year 14</t>
  </si>
  <si>
    <t>Year 15</t>
  </si>
  <si>
    <t>Restricted Unit Rents</t>
  </si>
  <si>
    <t>Unrestricted Units</t>
  </si>
  <si>
    <t>GROSS POTENTIAL INCOME - HOUSING</t>
  </si>
  <si>
    <t>OTHER INCOME</t>
  </si>
  <si>
    <t>Laundry &amp; Vending</t>
  </si>
  <si>
    <t xml:space="preserve">Other Income    </t>
  </si>
  <si>
    <t>GROSS POTENTIAL INCOME - OTHER</t>
  </si>
  <si>
    <t>GROSS POTENTIAL INCOME - TOTAL</t>
  </si>
  <si>
    <t xml:space="preserve">VACANCY ASSUMPTIONS </t>
  </si>
  <si>
    <t>Restricted Units</t>
  </si>
  <si>
    <t>TOTAL VACANCY LOSS</t>
  </si>
  <si>
    <t xml:space="preserve">EFFECTIVE GROSS INCOME </t>
  </si>
  <si>
    <t>OPERATING EXPENSES &amp; RESERVE DEPOSITS</t>
  </si>
  <si>
    <t>Residential Expenses (w/o Real Estate Taxes)</t>
  </si>
  <si>
    <t>Other Reserves</t>
  </si>
  <si>
    <t>Commercial Expenses</t>
  </si>
  <si>
    <t>TOTAL EXPENSES &amp; RESERVES</t>
  </si>
  <si>
    <t xml:space="preserve">NET OPERATING INCOME </t>
  </si>
  <si>
    <t>1st Mortgage</t>
  </si>
  <si>
    <t>Bridge Loan (repaid from Investor equity)</t>
  </si>
  <si>
    <t>2nd Mortgage</t>
  </si>
  <si>
    <t>Total Required Debt Service</t>
  </si>
  <si>
    <t>CASH FLOW after all debt service</t>
  </si>
  <si>
    <t>Use of Cash Flow After Debt Service - HCD Projects</t>
  </si>
  <si>
    <t>Asset Mgmt./ Similar Fees</t>
  </si>
  <si>
    <t>Deferred Developer Fee prior to</t>
  </si>
  <si>
    <t>Cash Available for Residual Receipts Loans</t>
  </si>
  <si>
    <t xml:space="preserve">  and Sponsor Distributions</t>
  </si>
  <si>
    <t>Sponsor Distributions</t>
  </si>
  <si>
    <t>HCD Residual Payment</t>
  </si>
  <si>
    <t>Other Residual Payments</t>
  </si>
  <si>
    <t xml:space="preserve">Assumed Max Asset Mgmt/Similar Fees </t>
  </si>
  <si>
    <t>Per Year</t>
  </si>
  <si>
    <t>Per Month</t>
  </si>
  <si>
    <t>Without any Adjustments</t>
  </si>
  <si>
    <t>Homeowner Unit Mix:</t>
  </si>
  <si>
    <t>Special Issues:</t>
  </si>
  <si>
    <t xml:space="preserve">Expected Gross Rent Per S.F. </t>
  </si>
  <si>
    <t>Planning Phase and Milestones Schedule:</t>
  </si>
  <si>
    <t>Performance Milestone</t>
  </si>
  <si>
    <t>Executed binding agreement between the Recipient and developer of the proposed Housing Development detailing the terms and conditions of the Project development.</t>
  </si>
  <si>
    <t>Site Control of Housing Development site(s) by proposed housing developer.</t>
  </si>
  <si>
    <t>Completion of all necessary environmental clearances, including those required under CEQA and NEPA.</t>
  </si>
  <si>
    <t>Obtaining all necessary and discretionary public land use approvals.</t>
  </si>
  <si>
    <t>Obtaining all enforceable funding commitments for at least the first phase of the Housing Development supported by the infrastructure Project.</t>
  </si>
  <si>
    <t>Obtaining all enforceable funding commitments for all construction period financing.</t>
  </si>
  <si>
    <t>Submission of Final Construction Drawings and Specifications to the appropriate local building department or permitting authority.</t>
  </si>
  <si>
    <t>Commencement of construction</t>
  </si>
  <si>
    <t>Construction complete and the filing of the Notice of Completion.</t>
  </si>
  <si>
    <t>Program funds fully disbursed</t>
  </si>
  <si>
    <t>Obtaining enforceable commitments for all construction/permanent financing described in the Sources and Uses including substantially final construction/permanent loan documents, and Tax Credit syndication documents for remaining phases of the Project.</t>
  </si>
  <si>
    <t>Single Phase</t>
  </si>
  <si>
    <t>Multi-Phase</t>
  </si>
  <si>
    <t>Total Monthly Rents</t>
  </si>
  <si>
    <t>Monthly Rent Including Utility Allowance</t>
  </si>
  <si>
    <t>Monthly Utility Allowance</t>
  </si>
  <si>
    <t>% of County AMI</t>
  </si>
  <si>
    <t>Square Footage of Each Space</t>
  </si>
  <si>
    <t># of Units</t>
  </si>
  <si>
    <t>County Name:</t>
  </si>
  <si>
    <t>County AMI:</t>
  </si>
  <si>
    <t xml:space="preserve"> Rent (Not Including Utilities)</t>
  </si>
  <si>
    <t>CIP Infrastructure Project</t>
  </si>
  <si>
    <t>Type of Business if Known</t>
  </si>
  <si>
    <t>N/A</t>
  </si>
  <si>
    <t>Other Utilities: (specify)</t>
  </si>
  <si>
    <t>Unrestricted Unit Rents</t>
  </si>
  <si>
    <t>Vacancy Rate:  Restricted Units</t>
  </si>
  <si>
    <t>Vacancy Rate:  Unrestricted Units</t>
  </si>
  <si>
    <t>Vacancy Rate:  Tenant Assistance Payments</t>
  </si>
  <si>
    <t xml:space="preserve">Vacancy Rate:  Laundry &amp; Vending &amp; Other Income  </t>
  </si>
  <si>
    <t xml:space="preserve">Vacancy Rate:  Commercial Income </t>
  </si>
  <si>
    <t xml:space="preserve">  TOTAL ADMINISTRATIVE EXPENSES</t>
  </si>
  <si>
    <t xml:space="preserve">EXPENSES (continued) </t>
  </si>
  <si>
    <t xml:space="preserve">  TOTAL UTILITIES EXPENSES</t>
  </si>
  <si>
    <t xml:space="preserve">  TOTAL TAXES AND INSURANCE</t>
  </si>
  <si>
    <t xml:space="preserve">  TOTAL ASSISTED LIVING EXPENSES</t>
  </si>
  <si>
    <t>GROUND LEASE</t>
  </si>
  <si>
    <t>Ground Lease</t>
  </si>
  <si>
    <t>TOTAL GROUND LEASE</t>
  </si>
  <si>
    <t xml:space="preserve">Total Operating Expenses Per Unit </t>
  </si>
  <si>
    <t>Restricted Unit  Rents</t>
  </si>
  <si>
    <t>Program:</t>
  </si>
  <si>
    <t>Commercial Income</t>
  </si>
  <si>
    <t xml:space="preserve">Laundry &amp; Vending &amp; Other Income </t>
  </si>
  <si>
    <t xml:space="preserve">Commercial Income </t>
  </si>
  <si>
    <t>DEBT SERVICE</t>
  </si>
  <si>
    <t>Cash flow after CalHFA debt service</t>
  </si>
  <si>
    <t>DCR for just CalHFA loans</t>
  </si>
  <si>
    <t>DEBT SERVICE COVERAGE RATIO</t>
  </si>
  <si>
    <t xml:space="preserve">  Distributions and residual receipt payments</t>
  </si>
  <si>
    <t xml:space="preserve">Cumulative paid Deferred Dev. Fee </t>
  </si>
  <si>
    <t>Total Deferred Developer Fee budgeted for payment prior</t>
  </si>
  <si>
    <t xml:space="preserve">  to distributions and residual receipt payments</t>
  </si>
  <si>
    <t>1st Mortgage Debt Service (Specify)</t>
  </si>
  <si>
    <t>2nd Mortgage Debt Service (Specify)</t>
  </si>
  <si>
    <t>3rd Mortgage Debt Service (Specify)</t>
  </si>
  <si>
    <t>Without Social Services Coordinator, Social Programs, Social Services, RE Taxes, and Assisted Living Expenses</t>
  </si>
  <si>
    <t>UNIT MIX</t>
  </si>
  <si>
    <t>Total #
Restricted</t>
  </si>
  <si>
    <t>Restricted Rents (Annualized)</t>
  </si>
  <si>
    <t>Unrestricted Rents (Annualized)</t>
  </si>
  <si>
    <t>Expected Gross Rent</t>
  </si>
  <si>
    <t>Garage and Parking Space Revenue</t>
  </si>
  <si>
    <t>Other Revenue (Specify)</t>
  </si>
  <si>
    <t>DEPARTMENT OF HOUSING AND COMMUNITY DEVELOPMENT</t>
  </si>
  <si>
    <t>INFILL INFRASTRUCTURE GRANT</t>
  </si>
  <si>
    <t>PROGRAM</t>
  </si>
  <si>
    <t>GRANT APPLICATION PART D</t>
  </si>
  <si>
    <t>Please read instructions fully before completing the application.</t>
  </si>
  <si>
    <t>State of California</t>
  </si>
  <si>
    <t>Department of Housing and Community Development</t>
  </si>
  <si>
    <t>Division of Financial Assistance</t>
  </si>
  <si>
    <t>Website: http://www.hcd.ca.gov/fa/iig/</t>
  </si>
  <si>
    <t>Email: infill@hcd.ca.gov</t>
  </si>
  <si>
    <t>On-Site Maintenance Employees</t>
  </si>
  <si>
    <t>None</t>
  </si>
  <si>
    <t>Other</t>
  </si>
  <si>
    <t>Service Coordinator</t>
  </si>
  <si>
    <t>2020 W. El Camino Avenue</t>
  </si>
  <si>
    <t>Sacramento, CA 95833-1829</t>
  </si>
  <si>
    <t>QUALIFYING INFILL PROJECT</t>
  </si>
  <si>
    <t>Mgrs Unit(s)</t>
  </si>
  <si>
    <t>Special Needs
Units</t>
  </si>
  <si>
    <t>Supportive Housing
Units</t>
  </si>
  <si>
    <t># of
Bdrms</t>
  </si>
  <si>
    <t>Misc. Revenue</t>
  </si>
  <si>
    <t xml:space="preserve">Attach the 2014 Non-HERA HCD rent schedule page for the county, after this page within Tab 37, to demonstrate compliance with the appropriate rent limits.  Please include utility allowance documentation from the local housing authority. </t>
  </si>
  <si>
    <t>Revised September 25, 2014</t>
  </si>
  <si>
    <t>Facsimile: (916) 263-2764</t>
  </si>
  <si>
    <t xml:space="preserve">Qualified Infill Project (QIP)              </t>
  </si>
  <si>
    <t>Telephone: (916) 263-2771</t>
  </si>
  <si>
    <t>FY 2014 – 2015 NOFA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</si>
</sst>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quot;$&quot;#,##0"/>
    <numFmt numFmtId="165" formatCode="0.000"/>
    <numFmt numFmtId="166" formatCode="_(* #,##0_);_(* \(#,##0\);_(* &quot;-&quot;??_);_(@_)"/>
    <numFmt numFmtId="167" formatCode="0.0%"/>
    <numFmt numFmtId="168" formatCode="mm/yyyy"/>
  </numFmts>
  <fonts count="67">
    <font>
      <sz val="10"/>
      <name val="Arial"/>
    </font>
    <font>
      <sz val="10"/>
      <name val="Arial"/>
      <family val="2"/>
    </font>
    <font>
      <sz val="10"/>
      <name val="Arial"/>
      <family val="2"/>
    </font>
    <font>
      <sz val="10"/>
      <name val="Times New Roman"/>
      <family val="1"/>
    </font>
    <font>
      <b/>
      <sz val="12"/>
      <name val="Arial"/>
      <family val="2"/>
    </font>
    <font>
      <b/>
      <sz val="10"/>
      <name val="Arial"/>
      <family val="2"/>
    </font>
    <font>
      <b/>
      <u/>
      <sz val="10"/>
      <name val="Arial"/>
      <family val="2"/>
    </font>
    <font>
      <u/>
      <sz val="10"/>
      <name val="Arial"/>
      <family val="2"/>
    </font>
    <font>
      <b/>
      <i/>
      <sz val="8"/>
      <color indexed="56"/>
      <name val="Arial"/>
      <family val="2"/>
    </font>
    <font>
      <sz val="8"/>
      <name val="Arial"/>
      <family val="2"/>
    </font>
    <font>
      <sz val="10"/>
      <color indexed="8"/>
      <name val="Arial"/>
      <family val="2"/>
    </font>
    <font>
      <b/>
      <u/>
      <sz val="10"/>
      <color indexed="8"/>
      <name val="Arial"/>
      <family val="2"/>
    </font>
    <font>
      <b/>
      <sz val="10"/>
      <color indexed="8"/>
      <name val="Arial"/>
      <family val="2"/>
    </font>
    <font>
      <sz val="8"/>
      <color indexed="81"/>
      <name val="Tahoma"/>
      <family val="2"/>
    </font>
    <font>
      <b/>
      <sz val="8"/>
      <color indexed="81"/>
      <name val="Tahoma"/>
      <family val="2"/>
    </font>
    <font>
      <b/>
      <sz val="10"/>
      <color indexed="9"/>
      <name val="Arial"/>
      <family val="2"/>
    </font>
    <font>
      <sz val="10"/>
      <color indexed="9"/>
      <name val="Arial"/>
      <family val="2"/>
    </font>
    <font>
      <b/>
      <sz val="10"/>
      <name val="Arial"/>
      <family val="2"/>
    </font>
    <font>
      <u/>
      <sz val="10"/>
      <name val="Arial"/>
      <family val="2"/>
    </font>
    <font>
      <b/>
      <i/>
      <sz val="11"/>
      <name val="Arial"/>
      <family val="2"/>
    </font>
    <font>
      <b/>
      <i/>
      <sz val="9"/>
      <name val="Arial"/>
      <family val="2"/>
    </font>
    <font>
      <b/>
      <i/>
      <sz val="9"/>
      <color indexed="9"/>
      <name val="Arial"/>
      <family val="2"/>
    </font>
    <font>
      <sz val="11"/>
      <name val="Arial"/>
      <family val="2"/>
    </font>
    <font>
      <b/>
      <i/>
      <sz val="12"/>
      <name val="Arial"/>
      <family val="2"/>
    </font>
    <font>
      <b/>
      <sz val="9"/>
      <name val="Arial"/>
      <family val="2"/>
    </font>
    <font>
      <sz val="8"/>
      <color indexed="8"/>
      <name val="Tahoma"/>
      <family val="2"/>
    </font>
    <font>
      <b/>
      <i/>
      <sz val="12"/>
      <color indexed="8"/>
      <name val="Arial"/>
      <family val="2"/>
    </font>
    <font>
      <b/>
      <sz val="14"/>
      <color indexed="8"/>
      <name val="Arial"/>
      <family val="2"/>
    </font>
    <font>
      <b/>
      <sz val="12"/>
      <color indexed="9"/>
      <name val="Arial"/>
      <family val="2"/>
    </font>
    <font>
      <b/>
      <sz val="11"/>
      <name val="Arial"/>
      <family val="2"/>
    </font>
    <font>
      <sz val="10"/>
      <color indexed="12"/>
      <name val="Arial"/>
      <family val="2"/>
    </font>
    <font>
      <b/>
      <sz val="12"/>
      <color indexed="8"/>
      <name val="Arial"/>
      <family val="2"/>
    </font>
    <font>
      <b/>
      <i/>
      <sz val="10"/>
      <name val="Arial"/>
      <family val="2"/>
    </font>
    <font>
      <b/>
      <i/>
      <sz val="10"/>
      <color indexed="12"/>
      <name val="Arial"/>
      <family val="2"/>
    </font>
    <font>
      <b/>
      <i/>
      <sz val="12"/>
      <color indexed="9"/>
      <name val="Arial"/>
      <family val="2"/>
    </font>
    <font>
      <sz val="9"/>
      <color indexed="9"/>
      <name val="Geneva"/>
    </font>
    <font>
      <b/>
      <sz val="12"/>
      <color indexed="9"/>
      <name val="Arial"/>
      <family val="2"/>
    </font>
    <font>
      <b/>
      <i/>
      <sz val="12"/>
      <name val="Arial"/>
      <family val="2"/>
    </font>
    <font>
      <sz val="9"/>
      <name val="Geneva"/>
    </font>
    <font>
      <b/>
      <sz val="12"/>
      <name val="Arial"/>
      <family val="2"/>
    </font>
    <font>
      <b/>
      <sz val="14"/>
      <name val="Arial"/>
      <family val="2"/>
    </font>
    <font>
      <b/>
      <sz val="10"/>
      <color indexed="13"/>
      <name val="Arial"/>
      <family val="2"/>
    </font>
    <font>
      <b/>
      <sz val="7"/>
      <color indexed="9"/>
      <name val="Arial"/>
      <family val="2"/>
    </font>
    <font>
      <b/>
      <sz val="8"/>
      <color indexed="12"/>
      <name val="Times New Roman"/>
      <family val="1"/>
    </font>
    <font>
      <b/>
      <u/>
      <sz val="12"/>
      <name val="Arial"/>
      <family val="2"/>
    </font>
    <font>
      <i/>
      <sz val="10"/>
      <color indexed="56"/>
      <name val="Arial"/>
      <family val="2"/>
    </font>
    <font>
      <sz val="11"/>
      <color indexed="8"/>
      <name val="Arial"/>
      <family val="2"/>
    </font>
    <font>
      <sz val="8"/>
      <name val="Arial"/>
      <family val="2"/>
    </font>
    <font>
      <b/>
      <i/>
      <sz val="9"/>
      <color indexed="12"/>
      <name val="Arial"/>
      <family val="2"/>
    </font>
    <font>
      <b/>
      <sz val="8"/>
      <color indexed="9"/>
      <name val="Times New Roman"/>
      <family val="1"/>
    </font>
    <font>
      <sz val="10"/>
      <color indexed="9"/>
      <name val="Arial"/>
      <family val="2"/>
    </font>
    <font>
      <b/>
      <u/>
      <sz val="10"/>
      <color indexed="9"/>
      <name val="Arial"/>
      <family val="2"/>
    </font>
    <font>
      <sz val="9"/>
      <color indexed="8"/>
      <name val="Tahoma"/>
      <family val="2"/>
    </font>
    <font>
      <sz val="9"/>
      <color indexed="81"/>
      <name val="Tahoma"/>
      <family val="2"/>
    </font>
    <font>
      <b/>
      <i/>
      <u/>
      <sz val="12"/>
      <name val="Arial"/>
      <family val="2"/>
    </font>
    <font>
      <b/>
      <sz val="22"/>
      <name val="Arial"/>
      <family val="2"/>
    </font>
    <font>
      <b/>
      <sz val="20"/>
      <name val="Arial"/>
      <family val="2"/>
    </font>
    <font>
      <b/>
      <sz val="14"/>
      <name val="Arial"/>
      <family val="2"/>
    </font>
    <font>
      <sz val="12"/>
      <name val="Arial"/>
      <family val="2"/>
    </font>
    <font>
      <b/>
      <sz val="8"/>
      <color indexed="8"/>
      <name val="Tahoma"/>
      <family val="2"/>
    </font>
    <font>
      <sz val="8"/>
      <color rgb="FF000000"/>
      <name val="Tahoma"/>
      <family val="2"/>
    </font>
    <font>
      <b/>
      <sz val="24"/>
      <name val="Arial"/>
      <family val="2"/>
    </font>
    <font>
      <sz val="16"/>
      <color indexed="10"/>
      <name val="Arial"/>
      <family val="2"/>
    </font>
    <font>
      <u/>
      <sz val="10"/>
      <color indexed="12"/>
      <name val="Arial"/>
      <family val="2"/>
    </font>
    <font>
      <b/>
      <sz val="9"/>
      <color indexed="8"/>
      <name val="Arial"/>
      <family val="2"/>
    </font>
    <font>
      <b/>
      <sz val="8"/>
      <name val="Arial"/>
      <family val="2"/>
    </font>
    <font>
      <b/>
      <sz val="8"/>
      <color indexed="8"/>
      <name val="Arial"/>
      <family val="2"/>
    </font>
  </fonts>
  <fills count="7">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8"/>
        <bgColor indexed="9"/>
      </patternFill>
    </fill>
    <fill>
      <patternFill patternType="solid">
        <fgColor indexed="2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8"/>
      </left>
      <right/>
      <top style="medium">
        <color indexed="64"/>
      </top>
      <bottom style="medium">
        <color indexed="8"/>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8"/>
      </right>
      <top style="medium">
        <color indexed="64"/>
      </top>
      <bottom style="medium">
        <color indexed="64"/>
      </bottom>
      <diagonal/>
    </border>
    <border>
      <left style="medium">
        <color indexed="64"/>
      </left>
      <right style="thin">
        <color indexed="64"/>
      </right>
      <top/>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0" fontId="19" fillId="0" borderId="0" applyNumberFormat="0" applyBorder="0"/>
    <xf numFmtId="0" fontId="20" fillId="0" borderId="0" applyBorder="0" applyAlignment="0"/>
    <xf numFmtId="0" fontId="21" fillId="0" borderId="0" applyFill="0" applyBorder="0" applyAlignment="0"/>
    <xf numFmtId="0" fontId="3" fillId="0" borderId="0"/>
    <xf numFmtId="9" fontId="1" fillId="0" borderId="0" applyFont="0" applyFill="0" applyBorder="0" applyAlignment="0" applyProtection="0"/>
    <xf numFmtId="0" fontId="22" fillId="0" borderId="0" applyNumberFormat="0" applyFill="0" applyBorder="0">
      <alignment horizontal="left"/>
    </xf>
    <xf numFmtId="0" fontId="2" fillId="0" borderId="0"/>
    <xf numFmtId="0" fontId="63" fillId="0" borderId="0" applyNumberFormat="0" applyFill="0" applyBorder="0" applyAlignment="0" applyProtection="0">
      <alignment vertical="top"/>
      <protection locked="0"/>
    </xf>
  </cellStyleXfs>
  <cellXfs count="546">
    <xf numFmtId="0" fontId="0" fillId="0" borderId="0" xfId="0"/>
    <xf numFmtId="0" fontId="10" fillId="2" borderId="1" xfId="6" applyFont="1" applyFill="1" applyBorder="1" applyAlignment="1" applyProtection="1">
      <alignment horizontal="center" vertical="top" wrapText="1"/>
      <protection locked="0"/>
    </xf>
    <xf numFmtId="0" fontId="2" fillId="2" borderId="1" xfId="6" applyFont="1" applyFill="1" applyBorder="1" applyAlignment="1" applyProtection="1">
      <alignment horizontal="center"/>
      <protection locked="0"/>
    </xf>
    <xf numFmtId="0" fontId="10" fillId="2" borderId="2" xfId="6" applyFont="1" applyFill="1" applyBorder="1" applyAlignment="1" applyProtection="1">
      <alignment horizontal="center" vertical="top" wrapText="1"/>
      <protection locked="0"/>
    </xf>
    <xf numFmtId="0" fontId="0" fillId="0" borderId="0" xfId="0" applyProtection="1">
      <protection locked="0"/>
    </xf>
    <xf numFmtId="0" fontId="0" fillId="0" borderId="0" xfId="0" applyProtection="1"/>
    <xf numFmtId="0" fontId="34" fillId="0" borderId="0" xfId="0" applyFont="1" applyFill="1" applyBorder="1" applyAlignment="1" applyProtection="1">
      <alignment horizontal="left"/>
    </xf>
    <xf numFmtId="0" fontId="35" fillId="0" borderId="0" xfId="0" applyFont="1" applyFill="1" applyBorder="1" applyProtection="1"/>
    <xf numFmtId="0" fontId="0" fillId="0" borderId="0" xfId="0" applyFill="1" applyBorder="1" applyProtection="1"/>
    <xf numFmtId="0" fontId="36" fillId="0" borderId="0" xfId="0" applyFont="1" applyFill="1" applyBorder="1" applyAlignment="1" applyProtection="1">
      <alignment horizontal="right"/>
    </xf>
    <xf numFmtId="0" fontId="28" fillId="0" borderId="0" xfId="0" applyFont="1" applyFill="1" applyBorder="1" applyAlignment="1" applyProtection="1">
      <alignment horizontal="centerContinuous"/>
    </xf>
    <xf numFmtId="0" fontId="5" fillId="0" borderId="0" xfId="0" applyFont="1" applyFill="1" applyBorder="1" applyProtection="1"/>
    <xf numFmtId="0" fontId="15" fillId="0" borderId="0" xfId="0" applyFont="1" applyFill="1" applyBorder="1" applyAlignment="1" applyProtection="1">
      <alignment horizontal="right"/>
    </xf>
    <xf numFmtId="0" fontId="35" fillId="0" borderId="0" xfId="0" applyFont="1" applyFill="1" applyBorder="1" applyAlignment="1" applyProtection="1">
      <alignment horizontal="right"/>
    </xf>
    <xf numFmtId="0" fontId="15" fillId="0" borderId="0" xfId="0" applyFont="1" applyFill="1" applyBorder="1" applyAlignment="1" applyProtection="1">
      <alignment horizontal="left"/>
    </xf>
    <xf numFmtId="0" fontId="28" fillId="0" borderId="0" xfId="0" applyFont="1" applyFill="1" applyBorder="1" applyAlignment="1" applyProtection="1">
      <alignment horizontal="right"/>
    </xf>
    <xf numFmtId="0" fontId="4" fillId="0" borderId="0" xfId="0" applyFont="1" applyFill="1" applyAlignment="1" applyProtection="1">
      <alignment horizontal="centerContinuous"/>
    </xf>
    <xf numFmtId="0" fontId="38" fillId="0" borderId="0" xfId="0" applyFont="1" applyFill="1" applyProtection="1"/>
    <xf numFmtId="0" fontId="5" fillId="0" borderId="0" xfId="0" applyFont="1" applyFill="1" applyProtection="1"/>
    <xf numFmtId="0" fontId="5" fillId="0" borderId="0" xfId="0" applyFont="1" applyFill="1" applyAlignment="1" applyProtection="1">
      <alignment horizontal="right"/>
    </xf>
    <xf numFmtId="0" fontId="38" fillId="0" borderId="0" xfId="0" applyFont="1" applyFill="1" applyAlignment="1" applyProtection="1">
      <alignment horizontal="right"/>
    </xf>
    <xf numFmtId="0" fontId="5" fillId="0" borderId="0" xfId="0" applyFont="1" applyFill="1" applyAlignment="1" applyProtection="1">
      <alignment horizontal="left"/>
    </xf>
    <xf numFmtId="0" fontId="39" fillId="0" borderId="0" xfId="0" applyFont="1" applyFill="1" applyAlignment="1" applyProtection="1">
      <alignment horizontal="right"/>
    </xf>
    <xf numFmtId="0" fontId="4" fillId="0" borderId="0" xfId="0" applyFont="1" applyFill="1" applyAlignment="1" applyProtection="1">
      <alignment horizontal="right"/>
    </xf>
    <xf numFmtId="0" fontId="37" fillId="0" borderId="0" xfId="0" applyFont="1" applyAlignment="1" applyProtection="1">
      <alignment horizontal="left"/>
    </xf>
    <xf numFmtId="0" fontId="17" fillId="0" borderId="0" xfId="0" applyFont="1" applyAlignment="1" applyProtection="1">
      <alignment horizontal="left"/>
    </xf>
    <xf numFmtId="0" fontId="40" fillId="0" borderId="0" xfId="0" applyFont="1" applyAlignment="1" applyProtection="1">
      <alignment horizontal="left"/>
    </xf>
    <xf numFmtId="0" fontId="39" fillId="0" borderId="0" xfId="0" applyFont="1" applyAlignment="1" applyProtection="1">
      <alignment horizontal="right"/>
    </xf>
    <xf numFmtId="0" fontId="4" fillId="0" borderId="0" xfId="0" applyFont="1" applyAlignment="1" applyProtection="1">
      <alignment horizontal="centerContinuous"/>
    </xf>
    <xf numFmtId="0" fontId="4" fillId="0" borderId="0" xfId="0" applyFont="1" applyAlignment="1" applyProtection="1">
      <alignment horizontal="right"/>
    </xf>
    <xf numFmtId="0" fontId="0" fillId="0" borderId="0" xfId="0" applyAlignment="1" applyProtection="1">
      <alignment horizontal="right"/>
    </xf>
    <xf numFmtId="0" fontId="41" fillId="0" borderId="0" xfId="0" applyFont="1" applyAlignment="1" applyProtection="1">
      <alignment horizontal="left"/>
    </xf>
    <xf numFmtId="0" fontId="15" fillId="3" borderId="0" xfId="0" applyFont="1" applyFill="1" applyAlignment="1" applyProtection="1">
      <alignment horizontal="left"/>
    </xf>
    <xf numFmtId="0" fontId="15" fillId="3" borderId="0" xfId="0" applyFont="1" applyFill="1" applyAlignment="1" applyProtection="1">
      <alignment horizontal="left" wrapText="1"/>
    </xf>
    <xf numFmtId="37" fontId="10" fillId="0" borderId="0" xfId="0" applyNumberFormat="1" applyFont="1" applyProtection="1"/>
    <xf numFmtId="37" fontId="12" fillId="0" borderId="0" xfId="0" applyNumberFormat="1" applyFont="1" applyAlignment="1" applyProtection="1">
      <alignment horizontal="left"/>
    </xf>
    <xf numFmtId="38" fontId="12" fillId="0" borderId="0" xfId="0" applyNumberFormat="1" applyFont="1" applyBorder="1" applyAlignment="1" applyProtection="1">
      <alignment horizontal="right"/>
    </xf>
    <xf numFmtId="0" fontId="10" fillId="0" borderId="0" xfId="0" applyFont="1" applyProtection="1"/>
    <xf numFmtId="167" fontId="5" fillId="3" borderId="0" xfId="0" applyNumberFormat="1" applyFont="1" applyFill="1" applyProtection="1"/>
    <xf numFmtId="38" fontId="10" fillId="3" borderId="0" xfId="0" applyNumberFormat="1" applyFont="1" applyFill="1" applyAlignment="1" applyProtection="1">
      <alignment horizontal="right"/>
    </xf>
    <xf numFmtId="0" fontId="12" fillId="0" borderId="0" xfId="0" applyFont="1" applyAlignment="1" applyProtection="1">
      <alignment horizontal="left"/>
    </xf>
    <xf numFmtId="0" fontId="31" fillId="0" borderId="0" xfId="0" applyFont="1" applyProtection="1"/>
    <xf numFmtId="167" fontId="2" fillId="3" borderId="0" xfId="0" applyNumberFormat="1" applyFont="1" applyFill="1" applyProtection="1"/>
    <xf numFmtId="0" fontId="0" fillId="3" borderId="0" xfId="0" applyFill="1" applyProtection="1"/>
    <xf numFmtId="0" fontId="2" fillId="0" borderId="0" xfId="0" applyFont="1" applyProtection="1"/>
    <xf numFmtId="0" fontId="2" fillId="0" borderId="0" xfId="0" applyFont="1" applyFill="1" applyAlignment="1" applyProtection="1">
      <alignment horizontal="left"/>
    </xf>
    <xf numFmtId="167" fontId="2" fillId="0" borderId="0" xfId="0" applyNumberFormat="1" applyFont="1" applyProtection="1"/>
    <xf numFmtId="38" fontId="5" fillId="0" borderId="0" xfId="0" applyNumberFormat="1" applyFont="1" applyBorder="1" applyAlignment="1" applyProtection="1">
      <alignment horizontal="right"/>
    </xf>
    <xf numFmtId="167" fontId="2" fillId="0" borderId="0" xfId="0" applyNumberFormat="1" applyFont="1" applyAlignment="1" applyProtection="1">
      <alignment horizontal="right"/>
    </xf>
    <xf numFmtId="38" fontId="10" fillId="0" borderId="0" xfId="0" applyNumberFormat="1" applyFont="1" applyAlignment="1" applyProtection="1">
      <alignment horizontal="right"/>
    </xf>
    <xf numFmtId="167" fontId="5" fillId="0" borderId="0" xfId="0" applyNumberFormat="1" applyFont="1" applyAlignment="1" applyProtection="1">
      <alignment horizontal="right"/>
    </xf>
    <xf numFmtId="38" fontId="12" fillId="0" borderId="0" xfId="0" applyNumberFormat="1" applyFont="1" applyAlignment="1" applyProtection="1">
      <alignment horizontal="right"/>
    </xf>
    <xf numFmtId="0" fontId="15" fillId="3" borderId="0" xfId="0" applyFont="1" applyFill="1" applyProtection="1"/>
    <xf numFmtId="0" fontId="10" fillId="3" borderId="0" xfId="0" applyFont="1" applyFill="1" applyAlignment="1" applyProtection="1">
      <alignment horizontal="right"/>
    </xf>
    <xf numFmtId="167" fontId="2" fillId="2" borderId="0" xfId="0" applyNumberFormat="1" applyFont="1" applyFill="1" applyBorder="1" applyAlignment="1" applyProtection="1">
      <alignment shrinkToFit="1"/>
      <protection locked="0"/>
    </xf>
    <xf numFmtId="37" fontId="10" fillId="0" borderId="0" xfId="0" applyNumberFormat="1" applyFont="1" applyAlignment="1" applyProtection="1"/>
    <xf numFmtId="167" fontId="2" fillId="2" borderId="0" xfId="0" applyNumberFormat="1" applyFont="1" applyFill="1" applyAlignment="1" applyProtection="1">
      <alignment shrinkToFit="1"/>
      <protection locked="0"/>
    </xf>
    <xf numFmtId="0" fontId="5" fillId="0" borderId="0" xfId="0" applyFont="1" applyAlignment="1" applyProtection="1">
      <alignment horizontal="left"/>
    </xf>
    <xf numFmtId="37" fontId="5" fillId="0" borderId="0" xfId="0" applyNumberFormat="1" applyFont="1" applyProtection="1"/>
    <xf numFmtId="37" fontId="5" fillId="0" borderId="0" xfId="0" applyNumberFormat="1" applyFont="1" applyAlignment="1" applyProtection="1">
      <alignment horizontal="left"/>
    </xf>
    <xf numFmtId="37" fontId="4" fillId="0" borderId="0" xfId="0" applyNumberFormat="1" applyFont="1" applyAlignment="1" applyProtection="1">
      <alignment horizontal="right"/>
    </xf>
    <xf numFmtId="0" fontId="5" fillId="3" borderId="0" xfId="0" applyFont="1" applyFill="1" applyProtection="1"/>
    <xf numFmtId="37" fontId="2" fillId="0" borderId="0" xfId="0" applyNumberFormat="1" applyFont="1" applyAlignment="1" applyProtection="1">
      <alignment vertical="center"/>
    </xf>
    <xf numFmtId="37" fontId="2" fillId="0" borderId="0" xfId="0" applyNumberFormat="1" applyFont="1" applyBorder="1" applyAlignment="1" applyProtection="1">
      <alignment vertical="center"/>
    </xf>
    <xf numFmtId="37" fontId="2" fillId="0" borderId="0" xfId="0" applyNumberFormat="1" applyFont="1" applyProtection="1"/>
    <xf numFmtId="39" fontId="5" fillId="0" borderId="0" xfId="0" applyNumberFormat="1" applyFont="1" applyAlignment="1" applyProtection="1">
      <alignment horizontal="left"/>
    </xf>
    <xf numFmtId="37" fontId="24" fillId="0" borderId="0" xfId="0" applyNumberFormat="1" applyFont="1" applyAlignment="1" applyProtection="1">
      <alignment horizontal="left"/>
    </xf>
    <xf numFmtId="40" fontId="5" fillId="0" borderId="0" xfId="0" applyNumberFormat="1" applyFont="1" applyFill="1" applyBorder="1" applyAlignment="1" applyProtection="1">
      <alignment horizontal="right"/>
    </xf>
    <xf numFmtId="38" fontId="0" fillId="0" borderId="0" xfId="0" applyNumberFormat="1" applyProtection="1"/>
    <xf numFmtId="9" fontId="43" fillId="0" borderId="0" xfId="0" applyNumberFormat="1" applyFont="1" applyFill="1" applyProtection="1"/>
    <xf numFmtId="9" fontId="2" fillId="2" borderId="1" xfId="6" applyNumberFormat="1" applyFont="1" applyFill="1" applyBorder="1" applyAlignment="1" applyProtection="1">
      <alignment horizontal="center"/>
      <protection locked="0"/>
    </xf>
    <xf numFmtId="0" fontId="0" fillId="0" borderId="0" xfId="0" applyFill="1" applyProtection="1">
      <protection locked="0"/>
    </xf>
    <xf numFmtId="0" fontId="2" fillId="0" borderId="0" xfId="6" applyFont="1" applyFill="1" applyAlignment="1" applyProtection="1">
      <alignment horizontal="right"/>
    </xf>
    <xf numFmtId="0" fontId="2" fillId="0" borderId="0" xfId="6" applyFont="1" applyFill="1" applyProtection="1">
      <protection locked="0"/>
    </xf>
    <xf numFmtId="0" fontId="2" fillId="0" borderId="0" xfId="6" applyFont="1" applyFill="1" applyProtection="1"/>
    <xf numFmtId="14" fontId="2" fillId="0" borderId="0" xfId="6" applyNumberFormat="1" applyFont="1" applyFill="1" applyAlignment="1" applyProtection="1">
      <alignment horizontal="center"/>
    </xf>
    <xf numFmtId="0" fontId="2" fillId="0" borderId="0" xfId="6" applyFont="1" applyFill="1" applyAlignment="1" applyProtection="1">
      <alignment horizontal="center"/>
    </xf>
    <xf numFmtId="0" fontId="8" fillId="0" borderId="0" xfId="6" applyFont="1" applyFill="1" applyBorder="1" applyAlignment="1" applyProtection="1"/>
    <xf numFmtId="0" fontId="2" fillId="0" borderId="0" xfId="6" applyFont="1" applyFill="1" applyBorder="1" applyProtection="1"/>
    <xf numFmtId="0" fontId="2" fillId="0" borderId="0" xfId="6" applyFont="1" applyFill="1" applyAlignment="1" applyProtection="1">
      <alignment horizontal="left" vertical="top"/>
    </xf>
    <xf numFmtId="0" fontId="2" fillId="0" borderId="0" xfId="6" applyFont="1" applyFill="1" applyBorder="1" applyAlignment="1" applyProtection="1">
      <alignment horizontal="center" vertical="center" wrapText="1"/>
      <protection locked="0"/>
    </xf>
    <xf numFmtId="0" fontId="5" fillId="0" borderId="0" xfId="6" applyFont="1" applyAlignment="1" applyProtection="1">
      <alignment horizontal="center"/>
      <protection locked="0"/>
    </xf>
    <xf numFmtId="3" fontId="0" fillId="0" borderId="0" xfId="0" applyNumberFormat="1" applyProtection="1">
      <protection locked="0"/>
    </xf>
    <xf numFmtId="0" fontId="2" fillId="0" borderId="0" xfId="6" applyFont="1" applyAlignment="1" applyProtection="1">
      <alignment horizontal="center"/>
      <protection locked="0"/>
    </xf>
    <xf numFmtId="3" fontId="18" fillId="0" borderId="0" xfId="0" applyNumberFormat="1" applyFont="1" applyProtection="1">
      <protection locked="0"/>
    </xf>
    <xf numFmtId="3" fontId="0" fillId="2" borderId="1" xfId="0" applyNumberFormat="1" applyFill="1" applyBorder="1" applyAlignment="1" applyProtection="1">
      <alignment horizontal="center" vertical="top" wrapText="1"/>
      <protection locked="0"/>
    </xf>
    <xf numFmtId="0" fontId="0" fillId="2" borderId="1" xfId="0" applyFill="1" applyBorder="1" applyAlignment="1" applyProtection="1">
      <alignment horizontal="center" vertical="top" wrapText="1"/>
      <protection locked="0"/>
    </xf>
    <xf numFmtId="0" fontId="33" fillId="0" borderId="0" xfId="0" applyFont="1" applyProtection="1">
      <protection locked="0"/>
    </xf>
    <xf numFmtId="0" fontId="6" fillId="0" borderId="0" xfId="6" applyFont="1" applyProtection="1"/>
    <xf numFmtId="0" fontId="10" fillId="0" borderId="3" xfId="6" applyFont="1" applyBorder="1" applyAlignment="1" applyProtection="1">
      <alignment horizontal="center" vertical="top" wrapText="1"/>
    </xf>
    <xf numFmtId="0" fontId="10" fillId="0" borderId="2" xfId="6" applyFont="1" applyBorder="1" applyAlignment="1" applyProtection="1">
      <alignment horizontal="center" vertical="top" wrapText="1"/>
    </xf>
    <xf numFmtId="0" fontId="10" fillId="0" borderId="1" xfId="6" applyFont="1" applyBorder="1" applyAlignment="1" applyProtection="1">
      <alignment horizontal="center" vertical="top" wrapText="1"/>
    </xf>
    <xf numFmtId="0" fontId="10" fillId="0" borderId="0" xfId="6" applyFont="1" applyBorder="1" applyAlignment="1" applyProtection="1">
      <alignment horizontal="center" vertical="top" wrapText="1"/>
    </xf>
    <xf numFmtId="0" fontId="2" fillId="0" borderId="0" xfId="6" applyFont="1" applyFill="1" applyBorder="1" applyAlignment="1" applyProtection="1">
      <alignment horizontal="right" vertical="top"/>
    </xf>
    <xf numFmtId="0" fontId="2" fillId="0" borderId="0" xfId="6" applyFont="1" applyBorder="1" applyAlignment="1" applyProtection="1">
      <alignment vertical="top" wrapText="1"/>
    </xf>
    <xf numFmtId="165" fontId="2" fillId="0" borderId="0" xfId="6" applyNumberFormat="1" applyFont="1" applyFill="1" applyBorder="1" applyAlignment="1" applyProtection="1">
      <alignment horizontal="center" vertical="top" wrapText="1"/>
    </xf>
    <xf numFmtId="49" fontId="10" fillId="0" borderId="0" xfId="6" applyNumberFormat="1" applyFont="1" applyBorder="1" applyAlignment="1" applyProtection="1">
      <alignment horizontal="center" vertical="top" wrapText="1"/>
    </xf>
    <xf numFmtId="0" fontId="2" fillId="0" borderId="0" xfId="6" applyFont="1" applyProtection="1"/>
    <xf numFmtId="165" fontId="2" fillId="0" borderId="0" xfId="6" applyNumberFormat="1" applyFont="1" applyBorder="1" applyAlignment="1" applyProtection="1">
      <alignment horizontal="center" vertical="top" wrapText="1"/>
    </xf>
    <xf numFmtId="0" fontId="2" fillId="0" borderId="0" xfId="6" applyFont="1" applyBorder="1" applyAlignment="1" applyProtection="1">
      <alignment horizontal="right" vertical="top"/>
    </xf>
    <xf numFmtId="0" fontId="10" fillId="0" borderId="0" xfId="6" applyFont="1" applyBorder="1" applyAlignment="1" applyProtection="1">
      <alignment vertical="top" wrapText="1"/>
    </xf>
    <xf numFmtId="0" fontId="10" fillId="0" borderId="0" xfId="6" applyFont="1" applyFill="1" applyBorder="1" applyAlignment="1" applyProtection="1">
      <alignment horizontal="left" vertical="top" wrapText="1"/>
    </xf>
    <xf numFmtId="0" fontId="2" fillId="0" borderId="0" xfId="6" applyFont="1" applyFill="1" applyBorder="1" applyAlignment="1" applyProtection="1">
      <alignment horizontal="center" vertical="top" wrapText="1"/>
    </xf>
    <xf numFmtId="164" fontId="2" fillId="0" borderId="0" xfId="6" applyNumberFormat="1" applyFont="1" applyFill="1" applyBorder="1" applyAlignment="1" applyProtection="1">
      <alignment horizontal="center" vertical="top" wrapText="1"/>
    </xf>
    <xf numFmtId="0" fontId="10" fillId="0" borderId="0" xfId="6" applyFont="1" applyFill="1" applyBorder="1" applyAlignment="1" applyProtection="1">
      <alignment horizontal="center" vertical="top" wrapText="1"/>
    </xf>
    <xf numFmtId="164" fontId="10" fillId="0" borderId="0" xfId="6" applyNumberFormat="1" applyFont="1" applyFill="1" applyBorder="1" applyAlignment="1" applyProtection="1">
      <alignment horizontal="center" vertical="top" wrapText="1"/>
    </xf>
    <xf numFmtId="0" fontId="7" fillId="0" borderId="0" xfId="6" applyFont="1" applyFill="1" applyAlignment="1" applyProtection="1">
      <alignment horizontal="left"/>
    </xf>
    <xf numFmtId="0" fontId="12" fillId="0" borderId="1" xfId="6" applyFont="1" applyFill="1" applyBorder="1" applyAlignment="1" applyProtection="1">
      <alignment horizontal="center" vertical="center" wrapText="1"/>
    </xf>
    <xf numFmtId="0" fontId="5" fillId="0" borderId="1" xfId="6" applyFont="1" applyFill="1" applyBorder="1" applyAlignment="1" applyProtection="1">
      <alignment horizontal="center" vertical="center" wrapText="1"/>
    </xf>
    <xf numFmtId="0" fontId="10" fillId="0" borderId="5" xfId="6" applyNumberFormat="1" applyFont="1" applyFill="1" applyBorder="1" applyAlignment="1" applyProtection="1">
      <alignment horizontal="center" vertical="top" wrapText="1"/>
    </xf>
    <xf numFmtId="0" fontId="10" fillId="0" borderId="1" xfId="6" applyNumberFormat="1" applyFont="1" applyFill="1" applyBorder="1" applyAlignment="1" applyProtection="1">
      <alignment horizontal="center" vertical="top" wrapText="1"/>
    </xf>
    <xf numFmtId="0" fontId="12" fillId="0" borderId="0" xfId="6"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10" fillId="0" borderId="1" xfId="6" applyFont="1" applyFill="1" applyBorder="1" applyAlignment="1" applyProtection="1">
      <alignment horizontal="center" vertical="top" wrapText="1"/>
      <protection locked="0"/>
    </xf>
    <xf numFmtId="0" fontId="0" fillId="0" borderId="1" xfId="0" applyFill="1" applyBorder="1" applyProtection="1">
      <protection locked="0"/>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3" xfId="0" applyFont="1" applyBorder="1" applyAlignment="1" applyProtection="1">
      <alignment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2" fillId="2" borderId="16" xfId="0" applyFont="1" applyFill="1" applyBorder="1" applyAlignment="1" applyProtection="1">
      <alignment horizontal="center" vertical="center" shrinkToFit="1"/>
      <protection locked="0"/>
    </xf>
    <xf numFmtId="2" fontId="2" fillId="2" borderId="2" xfId="0" applyNumberFormat="1" applyFont="1" applyFill="1" applyBorder="1" applyAlignment="1" applyProtection="1">
      <alignment vertical="center" shrinkToFit="1"/>
      <protection locked="0"/>
    </xf>
    <xf numFmtId="0" fontId="2" fillId="0" borderId="2" xfId="0" applyFont="1" applyBorder="1" applyAlignment="1" applyProtection="1">
      <alignment vertical="center"/>
    </xf>
    <xf numFmtId="0" fontId="2" fillId="2" borderId="2" xfId="0" applyFont="1" applyFill="1" applyBorder="1" applyAlignment="1" applyProtection="1">
      <alignment vertical="center" shrinkToFit="1"/>
      <protection locked="0"/>
    </xf>
    <xf numFmtId="0" fontId="2" fillId="2" borderId="17" xfId="0" applyFont="1" applyFill="1" applyBorder="1" applyAlignment="1" applyProtection="1">
      <alignment horizontal="center" vertical="center" shrinkToFit="1"/>
      <protection locked="0"/>
    </xf>
    <xf numFmtId="2" fontId="2" fillId="2" borderId="18" xfId="0" applyNumberFormat="1" applyFont="1" applyFill="1" applyBorder="1" applyAlignment="1" applyProtection="1">
      <alignment vertical="center" shrinkToFit="1"/>
      <protection locked="0"/>
    </xf>
    <xf numFmtId="0" fontId="2" fillId="2" borderId="18" xfId="0" applyFont="1" applyFill="1" applyBorder="1" applyAlignment="1" applyProtection="1">
      <alignment vertical="center" shrinkToFit="1"/>
      <protection locked="0"/>
    </xf>
    <xf numFmtId="0" fontId="2" fillId="0" borderId="19" xfId="0" applyFont="1" applyBorder="1" applyAlignment="1" applyProtection="1">
      <alignment vertical="center"/>
    </xf>
    <xf numFmtId="0" fontId="2" fillId="0" borderId="6" xfId="0" applyFont="1" applyBorder="1" applyAlignment="1" applyProtection="1">
      <alignment vertical="center"/>
    </xf>
    <xf numFmtId="0" fontId="5" fillId="0" borderId="6" xfId="0" applyFont="1" applyBorder="1" applyAlignment="1" applyProtection="1">
      <alignment horizontal="right" vertical="center"/>
    </xf>
    <xf numFmtId="0" fontId="2" fillId="0" borderId="20" xfId="0" applyFont="1" applyBorder="1" applyAlignment="1" applyProtection="1">
      <alignment vertical="center"/>
    </xf>
    <xf numFmtId="0" fontId="2" fillId="0" borderId="21" xfId="0" applyFont="1" applyBorder="1" applyAlignment="1" applyProtection="1">
      <alignment vertical="center"/>
    </xf>
    <xf numFmtId="3" fontId="2" fillId="0" borderId="22" xfId="0" applyNumberFormat="1" applyFont="1" applyBorder="1" applyAlignment="1" applyProtection="1">
      <alignment horizontal="left" vertical="top" wrapText="1"/>
    </xf>
    <xf numFmtId="0" fontId="2" fillId="0" borderId="24" xfId="0" applyFont="1" applyBorder="1" applyAlignment="1" applyProtection="1">
      <alignment vertical="center"/>
    </xf>
    <xf numFmtId="3" fontId="2" fillId="0" borderId="25" xfId="0" applyNumberFormat="1" applyFont="1" applyBorder="1" applyAlignment="1" applyProtection="1">
      <alignment horizontal="left" vertical="top" wrapText="1"/>
    </xf>
    <xf numFmtId="0" fontId="2" fillId="0" borderId="18" xfId="0" applyFont="1" applyBorder="1" applyAlignment="1" applyProtection="1">
      <alignment vertical="center"/>
    </xf>
    <xf numFmtId="3" fontId="2" fillId="0" borderId="25" xfId="0" applyNumberFormat="1" applyFont="1" applyBorder="1" applyAlignment="1" applyProtection="1">
      <alignment horizontal="left" vertical="top" wrapText="1"/>
      <protection locked="0"/>
    </xf>
    <xf numFmtId="0" fontId="2" fillId="0" borderId="27" xfId="0" applyFont="1" applyBorder="1" applyAlignment="1" applyProtection="1">
      <alignment vertical="center"/>
    </xf>
    <xf numFmtId="0" fontId="5" fillId="0" borderId="13" xfId="0" applyFont="1" applyBorder="1" applyAlignment="1" applyProtection="1">
      <alignment horizontal="center" vertical="center" wrapText="1"/>
    </xf>
    <xf numFmtId="0" fontId="2" fillId="2" borderId="21" xfId="0" applyFont="1" applyFill="1" applyBorder="1" applyAlignment="1" applyProtection="1">
      <alignment horizontal="center" vertical="center" shrinkToFit="1"/>
      <protection locked="0"/>
    </xf>
    <xf numFmtId="38" fontId="2" fillId="2" borderId="28" xfId="0" applyNumberFormat="1"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38" fontId="2" fillId="2" borderId="29" xfId="0" applyNumberFormat="1"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38" fontId="2" fillId="2" borderId="11" xfId="0" applyNumberFormat="1" applyFont="1" applyFill="1" applyBorder="1" applyAlignment="1" applyProtection="1">
      <alignment horizontal="center" vertical="center" shrinkToFit="1"/>
      <protection locked="0"/>
    </xf>
    <xf numFmtId="0" fontId="5" fillId="0" borderId="6" xfId="0" applyFont="1" applyFill="1" applyBorder="1" applyAlignment="1" applyProtection="1">
      <alignment horizontal="right" vertical="center"/>
    </xf>
    <xf numFmtId="0" fontId="28" fillId="5" borderId="6" xfId="0" applyFont="1" applyFill="1" applyBorder="1" applyAlignment="1" applyProtection="1">
      <alignment horizontal="center" vertical="center"/>
    </xf>
    <xf numFmtId="0" fontId="2" fillId="0" borderId="30" xfId="0" applyFont="1" applyBorder="1" applyAlignment="1" applyProtection="1">
      <alignment vertical="center"/>
    </xf>
    <xf numFmtId="0" fontId="2" fillId="0" borderId="30" xfId="0" applyFont="1" applyBorder="1" applyAlignment="1" applyProtection="1">
      <alignment horizontal="right" vertical="center"/>
    </xf>
    <xf numFmtId="0" fontId="2" fillId="0" borderId="3" xfId="0" applyFont="1" applyBorder="1" applyAlignment="1" applyProtection="1">
      <alignment horizontal="right" vertical="center"/>
    </xf>
    <xf numFmtId="0" fontId="2" fillId="0" borderId="4" xfId="0" applyFont="1" applyBorder="1" applyAlignment="1" applyProtection="1">
      <alignment vertical="center"/>
    </xf>
    <xf numFmtId="0" fontId="2" fillId="0" borderId="3" xfId="0" applyFont="1" applyBorder="1" applyAlignment="1" applyProtection="1">
      <alignment vertical="center"/>
    </xf>
    <xf numFmtId="0" fontId="2" fillId="0" borderId="1" xfId="0" applyFont="1" applyBorder="1" applyAlignment="1" applyProtection="1">
      <alignment vertical="center"/>
    </xf>
    <xf numFmtId="0" fontId="2" fillId="2" borderId="1" xfId="0" applyFont="1" applyFill="1" applyBorder="1" applyAlignment="1" applyProtection="1">
      <alignment horizontal="left" vertical="center" shrinkToFit="1"/>
      <protection locked="0"/>
    </xf>
    <xf numFmtId="0" fontId="2" fillId="0" borderId="21" xfId="0" applyFont="1" applyBorder="1" applyAlignment="1" applyProtection="1">
      <alignment horizontal="center" vertical="center"/>
    </xf>
    <xf numFmtId="0" fontId="2" fillId="0" borderId="7" xfId="0" applyFont="1" applyBorder="1" applyAlignment="1" applyProtection="1">
      <alignment vertical="center"/>
    </xf>
    <xf numFmtId="167" fontId="10" fillId="2" borderId="7" xfId="7" applyNumberFormat="1" applyFont="1" applyFill="1" applyBorder="1" applyAlignment="1" applyProtection="1">
      <alignment horizontal="right" vertical="center" shrinkToFit="1"/>
      <protection locked="0"/>
    </xf>
    <xf numFmtId="167" fontId="10" fillId="2" borderId="39" xfId="7" applyNumberFormat="1" applyFont="1" applyFill="1" applyBorder="1" applyAlignment="1" applyProtection="1">
      <alignment horizontal="right" vertical="center" shrinkToFit="1"/>
      <protection locked="0"/>
    </xf>
    <xf numFmtId="0" fontId="2" fillId="0" borderId="8" xfId="0" applyFont="1" applyBorder="1" applyAlignment="1" applyProtection="1">
      <alignment vertical="center"/>
    </xf>
    <xf numFmtId="0" fontId="2" fillId="0" borderId="41" xfId="0" applyFont="1" applyBorder="1" applyAlignment="1" applyProtection="1">
      <alignment vertical="center"/>
    </xf>
    <xf numFmtId="0" fontId="2" fillId="0" borderId="42" xfId="0" applyFont="1" applyBorder="1" applyAlignment="1" applyProtection="1">
      <alignment vertical="center"/>
    </xf>
    <xf numFmtId="0" fontId="10" fillId="0" borderId="43" xfId="0" applyFont="1" applyBorder="1" applyAlignment="1" applyProtection="1">
      <alignment vertical="center"/>
    </xf>
    <xf numFmtId="0" fontId="5" fillId="0" borderId="44" xfId="0" applyFont="1" applyBorder="1" applyAlignment="1" applyProtection="1">
      <alignment horizontal="right" vertical="center"/>
    </xf>
    <xf numFmtId="0" fontId="2" fillId="2" borderId="3" xfId="0" applyFont="1" applyFill="1" applyBorder="1" applyAlignment="1" applyProtection="1">
      <alignment horizontal="left" vertical="center" shrinkToFit="1"/>
      <protection locked="0"/>
    </xf>
    <xf numFmtId="0" fontId="2" fillId="0" borderId="42" xfId="0" applyFont="1" applyBorder="1" applyAlignment="1" applyProtection="1">
      <alignment horizontal="left" vertical="center"/>
    </xf>
    <xf numFmtId="0" fontId="2" fillId="0" borderId="46" xfId="0" applyFont="1" applyBorder="1" applyAlignment="1" applyProtection="1">
      <alignment horizontal="centerContinuous" vertical="center"/>
    </xf>
    <xf numFmtId="0" fontId="2" fillId="0" borderId="1" xfId="0" applyFont="1" applyBorder="1" applyAlignment="1" applyProtection="1">
      <alignment horizontal="centerContinuous" vertical="center"/>
    </xf>
    <xf numFmtId="0" fontId="2" fillId="2" borderId="8" xfId="0" applyFont="1" applyFill="1" applyBorder="1" applyAlignment="1" applyProtection="1">
      <alignment vertical="center" shrinkToFit="1"/>
      <protection locked="0"/>
    </xf>
    <xf numFmtId="0" fontId="2" fillId="0" borderId="3" xfId="0" applyFont="1" applyBorder="1" applyAlignment="1" applyProtection="1">
      <alignment horizontal="left" vertical="center"/>
    </xf>
    <xf numFmtId="0" fontId="2" fillId="2" borderId="8" xfId="0" applyFont="1" applyFill="1" applyBorder="1" applyAlignment="1" applyProtection="1">
      <alignment horizontal="left" vertical="center" shrinkToFit="1"/>
      <protection locked="0"/>
    </xf>
    <xf numFmtId="0" fontId="2" fillId="2" borderId="51" xfId="0" applyFont="1" applyFill="1" applyBorder="1" applyAlignment="1" applyProtection="1">
      <alignment horizontal="left" vertical="center" shrinkToFit="1"/>
      <protection locked="0"/>
    </xf>
    <xf numFmtId="0" fontId="2" fillId="0" borderId="42" xfId="0" applyFont="1" applyFill="1" applyBorder="1" applyAlignment="1" applyProtection="1"/>
    <xf numFmtId="0" fontId="2" fillId="0" borderId="53" xfId="0" applyFont="1" applyFill="1" applyBorder="1" applyAlignment="1" applyProtection="1"/>
    <xf numFmtId="0" fontId="37" fillId="0" borderId="53" xfId="0" applyFont="1" applyFill="1" applyBorder="1" applyAlignment="1" applyProtection="1">
      <alignment horizontal="left"/>
    </xf>
    <xf numFmtId="0" fontId="2" fillId="0" borderId="53" xfId="0" applyFont="1" applyFill="1" applyBorder="1" applyAlignment="1" applyProtection="1">
      <alignment horizontal="left"/>
    </xf>
    <xf numFmtId="0" fontId="38" fillId="0" borderId="53" xfId="0" applyFont="1" applyFill="1" applyBorder="1" applyProtection="1"/>
    <xf numFmtId="0" fontId="1" fillId="0" borderId="53" xfId="0" applyFont="1" applyFill="1" applyBorder="1" applyProtection="1"/>
    <xf numFmtId="0" fontId="39" fillId="0" borderId="24" xfId="0" applyFont="1" applyFill="1" applyBorder="1" applyAlignment="1" applyProtection="1">
      <alignment horizontal="right"/>
    </xf>
    <xf numFmtId="0" fontId="48" fillId="0" borderId="0" xfId="0" applyFont="1" applyFill="1" applyAlignment="1" applyProtection="1">
      <alignment horizontal="left"/>
    </xf>
    <xf numFmtId="0" fontId="42" fillId="3" borderId="51" xfId="0" applyFont="1" applyFill="1" applyBorder="1" applyAlignment="1" applyProtection="1">
      <alignment horizontal="right" wrapText="1"/>
    </xf>
    <xf numFmtId="0" fontId="15" fillId="3" borderId="42" xfId="0" applyFont="1" applyFill="1" applyBorder="1" applyAlignment="1" applyProtection="1">
      <alignment horizontal="right" wrapText="1"/>
    </xf>
    <xf numFmtId="0" fontId="15" fillId="3" borderId="53" xfId="0" applyFont="1" applyFill="1" applyBorder="1" applyAlignment="1" applyProtection="1">
      <alignment horizontal="right" wrapText="1"/>
    </xf>
    <xf numFmtId="38" fontId="10" fillId="0" borderId="51" xfId="0" applyNumberFormat="1" applyFont="1" applyBorder="1" applyAlignment="1" applyProtection="1">
      <alignment horizontal="right"/>
    </xf>
    <xf numFmtId="38" fontId="2" fillId="0" borderId="54" xfId="0" applyNumberFormat="1" applyFont="1" applyFill="1" applyBorder="1" applyProtection="1"/>
    <xf numFmtId="38" fontId="10" fillId="0" borderId="0" xfId="0" applyNumberFormat="1" applyFont="1" applyFill="1" applyAlignment="1" applyProtection="1">
      <alignment horizontal="right"/>
    </xf>
    <xf numFmtId="9" fontId="2" fillId="0" borderId="0" xfId="0" applyNumberFormat="1" applyFont="1" applyAlignment="1" applyProtection="1">
      <alignment horizontal="right"/>
    </xf>
    <xf numFmtId="38" fontId="2" fillId="2" borderId="0" xfId="0" applyNumberFormat="1" applyFont="1" applyFill="1" applyAlignment="1" applyProtection="1">
      <alignment horizontal="right" shrinkToFit="1"/>
      <protection locked="0"/>
    </xf>
    <xf numFmtId="167" fontId="2" fillId="0" borderId="0" xfId="0" applyNumberFormat="1" applyFont="1" applyBorder="1" applyProtection="1"/>
    <xf numFmtId="38" fontId="10" fillId="0" borderId="54" xfId="0" applyNumberFormat="1" applyFont="1" applyBorder="1" applyAlignment="1" applyProtection="1">
      <alignment horizontal="right"/>
    </xf>
    <xf numFmtId="38" fontId="10" fillId="3" borderId="54" xfId="0" applyNumberFormat="1" applyFont="1" applyFill="1" applyBorder="1" applyAlignment="1" applyProtection="1">
      <alignment horizontal="right"/>
    </xf>
    <xf numFmtId="38" fontId="2" fillId="0" borderId="54" xfId="0" applyNumberFormat="1" applyFont="1" applyBorder="1" applyAlignment="1" applyProtection="1">
      <alignment horizontal="right"/>
    </xf>
    <xf numFmtId="38" fontId="2" fillId="0" borderId="0" xfId="0" applyNumberFormat="1" applyFont="1" applyAlignment="1" applyProtection="1">
      <alignment horizontal="right"/>
    </xf>
    <xf numFmtId="38" fontId="2" fillId="0" borderId="58" xfId="0" applyNumberFormat="1" applyFont="1" applyBorder="1" applyAlignment="1" applyProtection="1">
      <alignment horizontal="right"/>
    </xf>
    <xf numFmtId="38" fontId="2" fillId="0" borderId="59" xfId="0" applyNumberFormat="1" applyFont="1" applyBorder="1" applyAlignment="1" applyProtection="1">
      <alignment horizontal="right"/>
    </xf>
    <xf numFmtId="38" fontId="12" fillId="0" borderId="54" xfId="0" applyNumberFormat="1" applyFont="1" applyBorder="1" applyAlignment="1" applyProtection="1">
      <alignment horizontal="right"/>
    </xf>
    <xf numFmtId="0" fontId="0" fillId="3" borderId="54" xfId="0" applyFill="1" applyBorder="1" applyProtection="1"/>
    <xf numFmtId="38" fontId="2" fillId="0" borderId="0" xfId="0" applyNumberFormat="1" applyFont="1" applyBorder="1" applyAlignment="1" applyProtection="1">
      <alignment horizontal="right"/>
    </xf>
    <xf numFmtId="38" fontId="5" fillId="0" borderId="54" xfId="0" applyNumberFormat="1" applyFont="1" applyBorder="1" applyAlignment="1" applyProtection="1">
      <alignment horizontal="right"/>
    </xf>
    <xf numFmtId="0" fontId="10" fillId="3" borderId="54" xfId="0" applyFont="1" applyFill="1" applyBorder="1" applyAlignment="1" applyProtection="1">
      <alignment horizontal="right"/>
    </xf>
    <xf numFmtId="38" fontId="5" fillId="0" borderId="42" xfId="0" applyNumberFormat="1" applyFont="1" applyBorder="1" applyAlignment="1" applyProtection="1">
      <alignment horizontal="right"/>
    </xf>
    <xf numFmtId="38" fontId="5" fillId="0" borderId="53" xfId="0" applyNumberFormat="1" applyFont="1" applyBorder="1" applyAlignment="1" applyProtection="1">
      <alignment horizontal="right"/>
    </xf>
    <xf numFmtId="38" fontId="5" fillId="0" borderId="24" xfId="0" applyNumberFormat="1" applyFont="1" applyBorder="1" applyAlignment="1" applyProtection="1">
      <alignment horizontal="right"/>
    </xf>
    <xf numFmtId="38" fontId="5" fillId="0" borderId="0" xfId="0" applyNumberFormat="1" applyFont="1" applyAlignment="1" applyProtection="1">
      <alignment horizontal="right"/>
    </xf>
    <xf numFmtId="38" fontId="5" fillId="0" borderId="55" xfId="0" applyNumberFormat="1" applyFont="1" applyBorder="1" applyAlignment="1" applyProtection="1">
      <alignment horizontal="right"/>
    </xf>
    <xf numFmtId="38" fontId="5" fillId="0" borderId="56" xfId="0" applyNumberFormat="1" applyFont="1" applyBorder="1" applyAlignment="1" applyProtection="1">
      <alignment horizontal="right"/>
    </xf>
    <xf numFmtId="38" fontId="5" fillId="0" borderId="57" xfId="0" applyNumberFormat="1" applyFont="1" applyBorder="1" applyAlignment="1" applyProtection="1">
      <alignment horizontal="right"/>
    </xf>
    <xf numFmtId="38" fontId="2" fillId="2" borderId="54" xfId="0" applyNumberFormat="1" applyFont="1" applyFill="1" applyBorder="1" applyAlignment="1" applyProtection="1">
      <alignment horizontal="right" shrinkToFit="1"/>
      <protection locked="0"/>
    </xf>
    <xf numFmtId="38" fontId="2" fillId="0" borderId="55" xfId="0" applyNumberFormat="1" applyFont="1" applyBorder="1" applyAlignment="1" applyProtection="1">
      <alignment horizontal="right" vertical="center"/>
    </xf>
    <xf numFmtId="38" fontId="2" fillId="0" borderId="56" xfId="0" applyNumberFormat="1" applyFont="1" applyBorder="1" applyAlignment="1" applyProtection="1">
      <alignment horizontal="right" vertical="center"/>
    </xf>
    <xf numFmtId="38" fontId="2" fillId="0" borderId="57" xfId="0" applyNumberFormat="1" applyFont="1" applyBorder="1" applyAlignment="1" applyProtection="1">
      <alignment horizontal="right" vertical="center"/>
    </xf>
    <xf numFmtId="38" fontId="5" fillId="0" borderId="60" xfId="0" applyNumberFormat="1" applyFont="1" applyBorder="1" applyAlignment="1" applyProtection="1">
      <alignment horizontal="right"/>
    </xf>
    <xf numFmtId="38" fontId="5" fillId="0" borderId="61" xfId="0" applyNumberFormat="1" applyFont="1" applyBorder="1" applyAlignment="1" applyProtection="1">
      <alignment horizontal="right"/>
    </xf>
    <xf numFmtId="37" fontId="15" fillId="0" borderId="0" xfId="0" applyNumberFormat="1" applyFont="1" applyProtection="1"/>
    <xf numFmtId="9" fontId="49" fillId="0" borderId="0" xfId="0" applyNumberFormat="1" applyFont="1" applyFill="1" applyBorder="1" applyAlignment="1" applyProtection="1"/>
    <xf numFmtId="0" fontId="35" fillId="0" borderId="0" xfId="0" applyFont="1" applyAlignment="1" applyProtection="1">
      <alignment horizontal="centerContinuous"/>
    </xf>
    <xf numFmtId="38" fontId="35" fillId="0" borderId="0" xfId="0" applyNumberFormat="1" applyFont="1" applyAlignment="1" applyProtection="1">
      <alignment horizontal="centerContinuous"/>
    </xf>
    <xf numFmtId="38" fontId="50" fillId="0" borderId="0" xfId="0" applyNumberFormat="1" applyFont="1" applyProtection="1"/>
    <xf numFmtId="37" fontId="16" fillId="0" borderId="0" xfId="0" applyNumberFormat="1" applyFont="1" applyProtection="1"/>
    <xf numFmtId="9" fontId="49" fillId="0" borderId="0" xfId="0" applyNumberFormat="1" applyFont="1" applyFill="1" applyAlignment="1" applyProtection="1"/>
    <xf numFmtId="0" fontId="50" fillId="0" borderId="0" xfId="0" applyFont="1" applyProtection="1"/>
    <xf numFmtId="38" fontId="50" fillId="0" borderId="0" xfId="0" applyNumberFormat="1" applyFont="1" applyFill="1" applyProtection="1"/>
    <xf numFmtId="0" fontId="50" fillId="0" borderId="0" xfId="0" applyFont="1" applyAlignment="1" applyProtection="1"/>
    <xf numFmtId="0" fontId="16" fillId="0" borderId="0" xfId="0" applyFont="1" applyFill="1" applyProtection="1"/>
    <xf numFmtId="38" fontId="15" fillId="0" borderId="0" xfId="0" applyNumberFormat="1" applyFont="1" applyFill="1" applyAlignment="1" applyProtection="1">
      <alignment horizontal="center"/>
    </xf>
    <xf numFmtId="38" fontId="15" fillId="0" borderId="0" xfId="0" applyNumberFormat="1" applyFont="1" applyFill="1" applyProtection="1"/>
    <xf numFmtId="38" fontId="51" fillId="0" borderId="0" xfId="0" applyNumberFormat="1" applyFont="1" applyAlignment="1" applyProtection="1">
      <alignment horizontal="center"/>
    </xf>
    <xf numFmtId="38" fontId="16" fillId="0" borderId="0" xfId="0" applyNumberFormat="1" applyFont="1" applyProtection="1"/>
    <xf numFmtId="38" fontId="16" fillId="0" borderId="0" xfId="2" applyNumberFormat="1" applyFont="1" applyFill="1" applyBorder="1" applyProtection="1"/>
    <xf numFmtId="38" fontId="16" fillId="0" borderId="0" xfId="7" applyNumberFormat="1" applyFont="1" applyFill="1" applyBorder="1" applyProtection="1"/>
    <xf numFmtId="38" fontId="16" fillId="0" borderId="0" xfId="1" applyNumberFormat="1" applyFont="1" applyFill="1" applyBorder="1" applyProtection="1"/>
    <xf numFmtId="166" fontId="16" fillId="0" borderId="0" xfId="1" applyNumberFormat="1" applyFont="1" applyFill="1" applyBorder="1" applyProtection="1"/>
    <xf numFmtId="38" fontId="16" fillId="0" borderId="0" xfId="0" applyNumberFormat="1" applyFont="1" applyFill="1" applyAlignment="1" applyProtection="1">
      <alignment horizontal="right"/>
    </xf>
    <xf numFmtId="38" fontId="10" fillId="0" borderId="58" xfId="0" applyNumberFormat="1" applyFont="1" applyBorder="1" applyAlignment="1" applyProtection="1">
      <alignment horizontal="right"/>
    </xf>
    <xf numFmtId="0" fontId="10" fillId="2" borderId="42" xfId="6" applyFont="1" applyFill="1" applyBorder="1" applyAlignment="1" applyProtection="1">
      <alignment horizontal="center" vertical="top" wrapText="1"/>
      <protection locked="0"/>
    </xf>
    <xf numFmtId="0" fontId="10" fillId="2" borderId="53" xfId="6" applyFont="1" applyFill="1" applyBorder="1" applyAlignment="1" applyProtection="1">
      <alignment horizontal="center" vertical="top" wrapText="1"/>
      <protection locked="0"/>
    </xf>
    <xf numFmtId="0" fontId="2" fillId="2" borderId="24" xfId="6" applyFont="1" applyFill="1" applyBorder="1" applyAlignment="1" applyProtection="1">
      <alignment horizontal="center"/>
      <protection locked="0"/>
    </xf>
    <xf numFmtId="9" fontId="2" fillId="2" borderId="53" xfId="6" applyNumberFormat="1" applyFont="1" applyFill="1" applyBorder="1" applyAlignment="1" applyProtection="1">
      <alignment horizontal="center"/>
      <protection locked="0"/>
    </xf>
    <xf numFmtId="0" fontId="2" fillId="2" borderId="62" xfId="6" applyFont="1" applyFill="1" applyBorder="1" applyAlignment="1" applyProtection="1">
      <alignment horizontal="center"/>
      <protection locked="0"/>
    </xf>
    <xf numFmtId="0" fontId="10" fillId="6" borderId="1" xfId="6" applyFont="1" applyFill="1" applyBorder="1" applyAlignment="1" applyProtection="1">
      <alignment horizontal="center" vertical="top" wrapText="1"/>
      <protection locked="0"/>
    </xf>
    <xf numFmtId="0" fontId="10" fillId="6" borderId="2" xfId="6" applyFont="1" applyFill="1" applyBorder="1" applyAlignment="1" applyProtection="1">
      <alignment horizontal="center" vertical="top" wrapText="1"/>
      <protection locked="0"/>
    </xf>
    <xf numFmtId="38" fontId="10" fillId="2" borderId="0" xfId="0" applyNumberFormat="1" applyFont="1" applyFill="1" applyBorder="1" applyAlignment="1" applyProtection="1">
      <alignment horizontal="right" vertical="center" shrinkToFit="1"/>
      <protection locked="0"/>
    </xf>
    <xf numFmtId="38" fontId="10" fillId="2" borderId="5" xfId="0" applyNumberFormat="1" applyFont="1" applyFill="1" applyBorder="1" applyAlignment="1" applyProtection="1">
      <alignment horizontal="right" vertical="center" shrinkToFit="1"/>
      <protection locked="0"/>
    </xf>
    <xf numFmtId="38" fontId="2" fillId="2" borderId="58" xfId="0" applyNumberFormat="1" applyFont="1" applyFill="1" applyBorder="1" applyAlignment="1" applyProtection="1">
      <alignment vertical="center" shrinkToFit="1"/>
      <protection locked="0"/>
    </xf>
    <xf numFmtId="38" fontId="2" fillId="2" borderId="63" xfId="0" applyNumberFormat="1" applyFont="1" applyFill="1" applyBorder="1" applyAlignment="1" applyProtection="1">
      <alignment vertical="center" shrinkToFit="1"/>
      <protection locked="0"/>
    </xf>
    <xf numFmtId="38" fontId="10" fillId="2" borderId="50" xfId="0" applyNumberFormat="1" applyFont="1" applyFill="1" applyBorder="1" applyAlignment="1" applyProtection="1">
      <alignment horizontal="right" vertical="center" shrinkToFit="1"/>
      <protection locked="0"/>
    </xf>
    <xf numFmtId="38" fontId="10" fillId="2" borderId="35" xfId="0" applyNumberFormat="1" applyFont="1" applyFill="1" applyBorder="1" applyAlignment="1" applyProtection="1">
      <alignment horizontal="right" vertical="center" shrinkToFit="1"/>
      <protection locked="0"/>
    </xf>
    <xf numFmtId="38" fontId="10" fillId="2" borderId="64" xfId="0" applyNumberFormat="1" applyFont="1" applyFill="1" applyBorder="1" applyAlignment="1" applyProtection="1">
      <alignment horizontal="right" vertical="center" shrinkToFit="1"/>
      <protection locked="0"/>
    </xf>
    <xf numFmtId="38" fontId="2" fillId="2" borderId="1" xfId="0" applyNumberFormat="1" applyFont="1" applyFill="1" applyBorder="1" applyAlignment="1" applyProtection="1">
      <alignment horizontal="right" vertical="center" shrinkToFit="1"/>
      <protection locked="0"/>
    </xf>
    <xf numFmtId="38" fontId="2" fillId="2" borderId="34" xfId="0" applyNumberFormat="1" applyFont="1" applyFill="1" applyBorder="1" applyAlignment="1" applyProtection="1">
      <alignment vertical="center" shrinkToFit="1"/>
      <protection locked="0"/>
    </xf>
    <xf numFmtId="38" fontId="2" fillId="2" borderId="36" xfId="0" applyNumberFormat="1" applyFont="1" applyFill="1" applyBorder="1" applyAlignment="1" applyProtection="1">
      <alignment vertical="center" shrinkToFit="1"/>
      <protection locked="0"/>
    </xf>
    <xf numFmtId="38" fontId="10" fillId="2" borderId="7" xfId="0" applyNumberFormat="1" applyFont="1" applyFill="1" applyBorder="1" applyAlignment="1" applyProtection="1">
      <alignment vertical="center" shrinkToFit="1"/>
      <protection locked="0"/>
    </xf>
    <xf numFmtId="38" fontId="2" fillId="2" borderId="65" xfId="0" applyNumberFormat="1" applyFont="1" applyFill="1" applyBorder="1" applyAlignment="1" applyProtection="1">
      <alignment vertical="center" shrinkToFit="1"/>
      <protection locked="0"/>
    </xf>
    <xf numFmtId="38" fontId="10" fillId="2" borderId="1" xfId="0" applyNumberFormat="1" applyFont="1" applyFill="1" applyBorder="1" applyAlignment="1" applyProtection="1">
      <alignment vertical="center" shrinkToFit="1"/>
      <protection locked="0"/>
    </xf>
    <xf numFmtId="38" fontId="10" fillId="2" borderId="8" xfId="0" applyNumberFormat="1" applyFont="1" applyFill="1" applyBorder="1" applyAlignment="1" applyProtection="1">
      <alignment vertical="center" shrinkToFit="1"/>
      <protection locked="0"/>
    </xf>
    <xf numFmtId="38" fontId="10" fillId="2" borderId="64" xfId="0" applyNumberFormat="1" applyFont="1" applyFill="1" applyBorder="1" applyAlignment="1" applyProtection="1">
      <alignment vertical="center" shrinkToFit="1"/>
      <protection locked="0"/>
    </xf>
    <xf numFmtId="38" fontId="10" fillId="2" borderId="3" xfId="0" applyNumberFormat="1" applyFont="1" applyFill="1" applyBorder="1" applyAlignment="1" applyProtection="1">
      <alignment vertical="center" shrinkToFit="1"/>
      <protection locked="0"/>
    </xf>
    <xf numFmtId="38" fontId="10" fillId="2" borderId="4" xfId="0" applyNumberFormat="1" applyFont="1" applyFill="1" applyBorder="1" applyAlignment="1" applyProtection="1">
      <alignment vertical="center" shrinkToFit="1"/>
      <protection locked="0"/>
    </xf>
    <xf numFmtId="38" fontId="2" fillId="2" borderId="35" xfId="0" applyNumberFormat="1" applyFont="1" applyFill="1" applyBorder="1" applyAlignment="1" applyProtection="1">
      <alignment vertical="center" shrinkToFit="1"/>
      <protection locked="0"/>
    </xf>
    <xf numFmtId="38" fontId="10" fillId="2" borderId="30" xfId="0" applyNumberFormat="1" applyFont="1" applyFill="1" applyBorder="1" applyAlignment="1" applyProtection="1">
      <alignment vertical="center" shrinkToFit="1"/>
      <protection locked="0"/>
    </xf>
    <xf numFmtId="38" fontId="2" fillId="2" borderId="31" xfId="0" applyNumberFormat="1" applyFont="1" applyFill="1" applyBorder="1" applyAlignment="1" applyProtection="1">
      <alignment vertical="center" shrinkToFit="1"/>
      <protection locked="0"/>
    </xf>
    <xf numFmtId="38" fontId="2" fillId="2" borderId="64" xfId="0" applyNumberFormat="1" applyFont="1" applyFill="1" applyBorder="1" applyAlignment="1" applyProtection="1">
      <alignment vertical="center" shrinkToFit="1"/>
      <protection locked="0"/>
    </xf>
    <xf numFmtId="38" fontId="10" fillId="2" borderId="4" xfId="0" applyNumberFormat="1" applyFont="1" applyFill="1" applyBorder="1" applyAlignment="1" applyProtection="1">
      <alignment horizontal="right" vertical="center" shrinkToFit="1"/>
      <protection locked="0"/>
    </xf>
    <xf numFmtId="38" fontId="2" fillId="2" borderId="7" xfId="0" applyNumberFormat="1" applyFont="1" applyFill="1" applyBorder="1" applyAlignment="1" applyProtection="1">
      <alignment vertical="center" shrinkToFit="1"/>
      <protection locked="0"/>
    </xf>
    <xf numFmtId="1" fontId="10" fillId="2" borderId="1" xfId="6" applyNumberFormat="1" applyFont="1" applyFill="1" applyBorder="1" applyAlignment="1" applyProtection="1">
      <alignment horizontal="center" vertical="top" wrapText="1"/>
      <protection locked="0"/>
    </xf>
    <xf numFmtId="1" fontId="10" fillId="2" borderId="42" xfId="6" applyNumberFormat="1" applyFont="1" applyFill="1" applyBorder="1" applyAlignment="1" applyProtection="1">
      <alignment horizontal="center" vertical="top" wrapText="1"/>
      <protection locked="0"/>
    </xf>
    <xf numFmtId="1" fontId="10" fillId="2" borderId="5" xfId="6" applyNumberFormat="1" applyFont="1" applyFill="1" applyBorder="1" applyAlignment="1" applyProtection="1">
      <alignment horizontal="center" vertical="top" wrapText="1"/>
      <protection locked="0"/>
    </xf>
    <xf numFmtId="1" fontId="10" fillId="0" borderId="5" xfId="6" applyNumberFormat="1" applyFont="1" applyFill="1" applyBorder="1" applyAlignment="1" applyProtection="1">
      <alignment horizontal="center" vertical="top" wrapText="1"/>
    </xf>
    <xf numFmtId="1" fontId="2" fillId="0" borderId="5" xfId="6" applyNumberFormat="1" applyFont="1" applyFill="1" applyBorder="1" applyAlignment="1" applyProtection="1">
      <alignment horizontal="center" vertical="top" wrapText="1"/>
    </xf>
    <xf numFmtId="3" fontId="10" fillId="0" borderId="1" xfId="6" applyNumberFormat="1" applyFont="1" applyFill="1" applyBorder="1" applyAlignment="1" applyProtection="1">
      <alignment horizontal="center" vertical="top" wrapText="1"/>
    </xf>
    <xf numFmtId="1" fontId="0" fillId="0" borderId="0" xfId="0" applyNumberFormat="1" applyProtection="1"/>
    <xf numFmtId="2" fontId="0" fillId="2" borderId="1" xfId="0" applyNumberFormat="1" applyFill="1" applyBorder="1" applyAlignment="1" applyProtection="1">
      <alignment horizontal="center" vertical="top" wrapText="1"/>
      <protection locked="0"/>
    </xf>
    <xf numFmtId="0" fontId="28" fillId="3" borderId="52" xfId="0" applyFont="1" applyFill="1" applyBorder="1" applyAlignment="1" applyProtection="1">
      <alignment horizontal="center" vertical="center"/>
    </xf>
    <xf numFmtId="0" fontId="2" fillId="0" borderId="0" xfId="9"/>
    <xf numFmtId="0" fontId="57" fillId="0" borderId="0" xfId="9" applyFont="1" applyAlignment="1">
      <alignment horizontal="center"/>
    </xf>
    <xf numFmtId="0" fontId="58" fillId="0" borderId="0" xfId="9" applyFont="1" applyAlignment="1">
      <alignment horizontal="center"/>
    </xf>
    <xf numFmtId="0" fontId="2" fillId="0" borderId="0" xfId="9" applyBorder="1"/>
    <xf numFmtId="0" fontId="1" fillId="2" borderId="4" xfId="6" applyFont="1" applyFill="1" applyBorder="1" applyAlignment="1" applyProtection="1">
      <alignment horizontal="center"/>
      <protection locked="0"/>
    </xf>
    <xf numFmtId="0" fontId="1" fillId="2" borderId="1" xfId="6" applyFont="1" applyFill="1" applyBorder="1" applyAlignment="1" applyProtection="1">
      <alignment horizontal="center"/>
      <protection locked="0"/>
    </xf>
    <xf numFmtId="0" fontId="6" fillId="0" borderId="59" xfId="0" applyFont="1" applyBorder="1" applyAlignment="1" applyProtection="1"/>
    <xf numFmtId="0" fontId="24" fillId="0" borderId="1" xfId="6" applyFont="1" applyBorder="1" applyAlignment="1" applyProtection="1">
      <alignment horizontal="center" vertical="center" wrapText="1"/>
    </xf>
    <xf numFmtId="0" fontId="64" fillId="4" borderId="1" xfId="6" applyFont="1" applyFill="1" applyBorder="1" applyAlignment="1" applyProtection="1">
      <alignment horizontal="center" vertical="center" wrapText="1"/>
    </xf>
    <xf numFmtId="0" fontId="64" fillId="0" borderId="1" xfId="6" applyFont="1" applyFill="1" applyBorder="1" applyAlignment="1" applyProtection="1">
      <alignment horizontal="center" vertical="center" wrapText="1"/>
    </xf>
    <xf numFmtId="0" fontId="24" fillId="0" borderId="1" xfId="6" applyFont="1" applyFill="1" applyBorder="1" applyAlignment="1" applyProtection="1">
      <alignment horizontal="center" vertical="center" wrapText="1"/>
    </xf>
    <xf numFmtId="0" fontId="24" fillId="0" borderId="1" xfId="0" applyFont="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5" fillId="0" borderId="0" xfId="0" applyFont="1" applyBorder="1" applyAlignment="1" applyProtection="1">
      <alignment horizontal="center"/>
      <protection locked="0"/>
    </xf>
    <xf numFmtId="0" fontId="0" fillId="0" borderId="0" xfId="0" applyAlignment="1" applyProtection="1">
      <alignment horizontal="center"/>
      <protection locked="0"/>
    </xf>
    <xf numFmtId="0" fontId="0" fillId="0" borderId="0" xfId="0" applyBorder="1" applyProtection="1">
      <protection locked="0"/>
    </xf>
    <xf numFmtId="9" fontId="0" fillId="0" borderId="0" xfId="0" applyNumberFormat="1" applyAlignment="1" applyProtection="1">
      <alignment horizontal="center"/>
      <protection locked="0"/>
    </xf>
    <xf numFmtId="6" fontId="0" fillId="0" borderId="0" xfId="0" applyNumberFormat="1" applyProtection="1">
      <protection locked="0"/>
    </xf>
    <xf numFmtId="6" fontId="2" fillId="0" borderId="0" xfId="0" applyNumberFormat="1" applyFont="1" applyProtection="1">
      <protection locked="0"/>
    </xf>
    <xf numFmtId="0" fontId="2" fillId="0" borderId="0" xfId="0" applyFont="1" applyFill="1" applyAlignment="1" applyProtection="1"/>
    <xf numFmtId="0" fontId="2" fillId="0" borderId="0" xfId="0" applyFont="1" applyFill="1" applyAlignment="1" applyProtection="1">
      <alignment shrinkToFit="1"/>
    </xf>
    <xf numFmtId="38" fontId="10" fillId="0" borderId="0" xfId="0" applyNumberFormat="1" applyFont="1" applyFill="1" applyAlignment="1" applyProtection="1">
      <alignment horizontal="right" shrinkToFit="1"/>
    </xf>
    <xf numFmtId="167" fontId="2" fillId="0" borderId="0" xfId="0" applyNumberFormat="1" applyFont="1" applyFill="1" applyAlignment="1" applyProtection="1">
      <alignment shrinkToFit="1"/>
    </xf>
    <xf numFmtId="1" fontId="10" fillId="0" borderId="1" xfId="6" applyNumberFormat="1" applyFont="1" applyFill="1" applyBorder="1" applyAlignment="1" applyProtection="1">
      <alignment horizontal="center" vertical="top" wrapText="1"/>
    </xf>
    <xf numFmtId="1" fontId="10" fillId="0" borderId="53" xfId="6" applyNumberFormat="1" applyFont="1" applyFill="1" applyBorder="1" applyAlignment="1" applyProtection="1">
      <alignment horizontal="center" vertical="top" wrapText="1"/>
    </xf>
    <xf numFmtId="0" fontId="2" fillId="0" borderId="0" xfId="0" applyFont="1" applyBorder="1" applyAlignment="1" applyProtection="1">
      <alignment vertical="center"/>
    </xf>
    <xf numFmtId="0" fontId="2" fillId="0" borderId="11" xfId="0" applyFont="1" applyBorder="1" applyAlignment="1" applyProtection="1">
      <alignment vertical="center"/>
    </xf>
    <xf numFmtId="38" fontId="12" fillId="0" borderId="12" xfId="0" applyNumberFormat="1" applyFont="1" applyBorder="1" applyAlignment="1" applyProtection="1">
      <alignment horizontal="right" vertical="center" shrinkToFit="1"/>
    </xf>
    <xf numFmtId="0" fontId="2" fillId="0" borderId="23" xfId="0" applyFont="1" applyBorder="1" applyAlignment="1" applyProtection="1">
      <alignment vertical="center"/>
    </xf>
    <xf numFmtId="0" fontId="2" fillId="0" borderId="26" xfId="0" applyFont="1" applyBorder="1" applyAlignment="1" applyProtection="1">
      <alignment vertical="center"/>
    </xf>
    <xf numFmtId="38" fontId="5" fillId="0" borderId="12" xfId="0" applyNumberFormat="1" applyFont="1" applyBorder="1" applyAlignment="1" applyProtection="1">
      <alignment vertical="center" shrinkToFit="1"/>
    </xf>
    <xf numFmtId="9" fontId="5" fillId="0" borderId="25" xfId="0" applyNumberFormat="1" applyFont="1" applyFill="1" applyBorder="1" applyAlignment="1" applyProtection="1">
      <alignment horizontal="center" vertical="center"/>
    </xf>
    <xf numFmtId="9" fontId="5" fillId="0" borderId="14" xfId="0" applyNumberFormat="1" applyFont="1" applyBorder="1" applyAlignment="1" applyProtection="1">
      <alignment horizontal="center" vertical="center"/>
    </xf>
    <xf numFmtId="0" fontId="2" fillId="0" borderId="10" xfId="0" applyFont="1" applyBorder="1" applyAlignment="1" applyProtection="1">
      <alignment vertical="center"/>
    </xf>
    <xf numFmtId="0" fontId="29" fillId="0" borderId="0" xfId="0" applyFont="1" applyBorder="1" applyAlignment="1" applyProtection="1">
      <alignment horizontal="right" vertical="center"/>
    </xf>
    <xf numFmtId="3" fontId="4" fillId="0" borderId="0" xfId="0" applyNumberFormat="1" applyFont="1" applyBorder="1" applyAlignment="1" applyProtection="1">
      <alignment vertical="center"/>
    </xf>
    <xf numFmtId="0" fontId="0" fillId="0" borderId="10" xfId="0" applyBorder="1" applyProtection="1"/>
    <xf numFmtId="0" fontId="0" fillId="0" borderId="0" xfId="0" applyBorder="1" applyProtection="1"/>
    <xf numFmtId="0" fontId="0" fillId="0" borderId="11" xfId="0" applyBorder="1" applyProtection="1"/>
    <xf numFmtId="0" fontId="5" fillId="0" borderId="19" xfId="0" applyFont="1" applyBorder="1" applyAlignment="1" applyProtection="1">
      <alignment horizontal="right" vertical="center"/>
    </xf>
    <xf numFmtId="38" fontId="5" fillId="0" borderId="12" xfId="0" applyNumberFormat="1" applyFont="1" applyBorder="1" applyAlignment="1" applyProtection="1">
      <alignment horizontal="center" vertical="center" shrinkToFit="1"/>
    </xf>
    <xf numFmtId="0" fontId="2" fillId="0" borderId="10"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2" xfId="0" applyFont="1" applyBorder="1" applyAlignment="1" applyProtection="1">
      <alignment horizontal="center" vertical="center"/>
    </xf>
    <xf numFmtId="6" fontId="10" fillId="0" borderId="54" xfId="0" applyNumberFormat="1" applyFont="1" applyBorder="1" applyAlignment="1" applyProtection="1">
      <alignment vertical="center" shrinkToFit="1"/>
    </xf>
    <xf numFmtId="38" fontId="10" fillId="0" borderId="31" xfId="0" applyNumberFormat="1" applyFont="1" applyBorder="1" applyAlignment="1" applyProtection="1">
      <alignment horizontal="right"/>
    </xf>
    <xf numFmtId="6" fontId="2" fillId="0" borderId="31" xfId="0" applyNumberFormat="1" applyFont="1" applyBorder="1" applyAlignment="1" applyProtection="1">
      <alignment vertical="center" shrinkToFit="1"/>
    </xf>
    <xf numFmtId="6" fontId="2" fillId="0" borderId="34" xfId="0" applyNumberFormat="1" applyFont="1" applyBorder="1" applyAlignment="1" applyProtection="1">
      <alignment vertical="center" shrinkToFit="1"/>
    </xf>
    <xf numFmtId="6" fontId="2" fillId="0" borderId="4" xfId="0" applyNumberFormat="1" applyFont="1" applyFill="1" applyBorder="1" applyAlignment="1" applyProtection="1">
      <alignment horizontal="right" vertical="center" shrinkToFit="1"/>
    </xf>
    <xf numFmtId="6" fontId="2" fillId="1" borderId="35" xfId="0" applyNumberFormat="1" applyFont="1" applyFill="1" applyBorder="1" applyAlignment="1" applyProtection="1">
      <alignment vertical="center" shrinkToFit="1"/>
    </xf>
    <xf numFmtId="38" fontId="2" fillId="1" borderId="31" xfId="0" applyNumberFormat="1" applyFont="1" applyFill="1" applyBorder="1" applyAlignment="1" applyProtection="1">
      <alignment vertical="center" shrinkToFit="1"/>
    </xf>
    <xf numFmtId="38" fontId="2" fillId="1" borderId="34" xfId="0" applyNumberFormat="1" applyFont="1" applyFill="1" applyBorder="1" applyAlignment="1" applyProtection="1">
      <alignment vertical="center" shrinkToFit="1"/>
    </xf>
    <xf numFmtId="38" fontId="2" fillId="1" borderId="36" xfId="0" applyNumberFormat="1" applyFont="1" applyFill="1" applyBorder="1" applyAlignment="1" applyProtection="1">
      <alignment vertical="center" shrinkToFit="1"/>
    </xf>
    <xf numFmtId="38" fontId="10" fillId="0" borderId="36" xfId="0" applyNumberFormat="1" applyFont="1" applyBorder="1" applyAlignment="1" applyProtection="1">
      <alignment horizontal="right"/>
    </xf>
    <xf numFmtId="38" fontId="12" fillId="0" borderId="14" xfId="0" applyNumberFormat="1" applyFont="1" applyBorder="1" applyAlignment="1" applyProtection="1">
      <alignment horizontal="right" vertical="center" shrinkToFit="1"/>
    </xf>
    <xf numFmtId="38" fontId="10" fillId="0" borderId="8" xfId="0" applyNumberFormat="1" applyFont="1" applyBorder="1" applyAlignment="1" applyProtection="1">
      <alignment horizontal="right" vertical="center" shrinkToFit="1"/>
    </xf>
    <xf numFmtId="6" fontId="2" fillId="1" borderId="36" xfId="0" applyNumberFormat="1" applyFont="1" applyFill="1" applyBorder="1" applyAlignment="1" applyProtection="1">
      <alignment vertical="center" shrinkToFit="1"/>
    </xf>
    <xf numFmtId="38" fontId="12" fillId="0" borderId="12" xfId="1" applyNumberFormat="1" applyFont="1" applyBorder="1" applyAlignment="1" applyProtection="1">
      <alignment horizontal="right" vertical="center" shrinkToFit="1"/>
    </xf>
    <xf numFmtId="38" fontId="2" fillId="0" borderId="64" xfId="0" applyNumberFormat="1" applyFont="1" applyBorder="1" applyAlignment="1" applyProtection="1">
      <alignment vertical="center" shrinkToFit="1"/>
    </xf>
    <xf numFmtId="38" fontId="10" fillId="0" borderId="1" xfId="0" applyNumberFormat="1" applyFont="1" applyFill="1" applyBorder="1" applyAlignment="1" applyProtection="1">
      <alignment vertical="center" shrinkToFit="1"/>
    </xf>
    <xf numFmtId="38" fontId="10" fillId="0" borderId="1" xfId="0" applyNumberFormat="1" applyFont="1" applyBorder="1" applyAlignment="1" applyProtection="1">
      <alignment vertical="center" shrinkToFit="1"/>
    </xf>
    <xf numFmtId="38" fontId="10" fillId="0" borderId="12" xfId="0" applyNumberFormat="1" applyFont="1" applyBorder="1" applyAlignment="1" applyProtection="1">
      <alignment vertical="center" shrinkToFit="1"/>
    </xf>
    <xf numFmtId="6" fontId="28" fillId="5" borderId="6" xfId="0" applyNumberFormat="1" applyFont="1" applyFill="1" applyBorder="1" applyAlignment="1" applyProtection="1">
      <alignment horizontal="center" vertical="center"/>
    </xf>
    <xf numFmtId="6" fontId="28" fillId="3" borderId="13" xfId="0" applyNumberFormat="1" applyFont="1" applyFill="1" applyBorder="1" applyAlignment="1" applyProtection="1">
      <alignment horizontal="center" vertical="center"/>
    </xf>
    <xf numFmtId="0" fontId="5" fillId="0" borderId="6" xfId="0" applyFont="1" applyBorder="1" applyAlignment="1" applyProtection="1">
      <alignment vertical="center"/>
    </xf>
    <xf numFmtId="6" fontId="10" fillId="0" borderId="6" xfId="0" applyNumberFormat="1" applyFont="1" applyBorder="1" applyAlignment="1" applyProtection="1">
      <alignment vertical="center"/>
    </xf>
    <xf numFmtId="6" fontId="2" fillId="0" borderId="13" xfId="0" applyNumberFormat="1" applyFont="1" applyBorder="1" applyAlignment="1" applyProtection="1">
      <alignment vertical="center"/>
    </xf>
    <xf numFmtId="0" fontId="5" fillId="0" borderId="6" xfId="0" applyFont="1" applyFill="1" applyBorder="1" applyAlignment="1" applyProtection="1">
      <alignment vertical="center"/>
    </xf>
    <xf numFmtId="38" fontId="2" fillId="0" borderId="12" xfId="0" applyNumberFormat="1" applyFont="1" applyBorder="1" applyAlignment="1" applyProtection="1">
      <alignment vertical="center" shrinkToFit="1"/>
    </xf>
    <xf numFmtId="0" fontId="2" fillId="0" borderId="45" xfId="0" applyFont="1" applyBorder="1" applyAlignment="1" applyProtection="1">
      <alignment horizontal="center" vertical="center"/>
    </xf>
    <xf numFmtId="0" fontId="2" fillId="0" borderId="44" xfId="0" applyFont="1" applyBorder="1" applyAlignment="1" applyProtection="1">
      <alignment vertical="center"/>
    </xf>
    <xf numFmtId="6" fontId="30" fillId="0" borderId="13" xfId="0" applyNumberFormat="1" applyFont="1" applyBorder="1" applyAlignment="1" applyProtection="1">
      <alignment vertical="center"/>
    </xf>
    <xf numFmtId="38" fontId="10" fillId="0" borderId="7" xfId="0" applyNumberFormat="1" applyFont="1" applyBorder="1" applyAlignment="1" applyProtection="1">
      <alignment vertical="center" shrinkToFit="1"/>
    </xf>
    <xf numFmtId="0" fontId="5" fillId="0" borderId="47" xfId="0" applyFont="1" applyBorder="1" applyAlignment="1" applyProtection="1">
      <alignment horizontal="right" vertical="center"/>
    </xf>
    <xf numFmtId="0" fontId="2" fillId="0" borderId="40" xfId="0" applyFont="1" applyBorder="1" applyAlignment="1" applyProtection="1">
      <alignment vertical="center"/>
    </xf>
    <xf numFmtId="0" fontId="2" fillId="0" borderId="27" xfId="0" applyFont="1" applyBorder="1" applyAlignment="1" applyProtection="1">
      <alignment horizontal="center" vertical="center"/>
    </xf>
    <xf numFmtId="6" fontId="12" fillId="0" borderId="27" xfId="0" applyNumberFormat="1" applyFont="1" applyBorder="1" applyAlignment="1" applyProtection="1">
      <alignment horizontal="center" vertical="center"/>
    </xf>
    <xf numFmtId="6" fontId="30" fillId="0" borderId="15" xfId="0" applyNumberFormat="1" applyFont="1" applyBorder="1" applyAlignment="1" applyProtection="1">
      <alignment vertical="center"/>
    </xf>
    <xf numFmtId="38" fontId="10" fillId="0" borderId="3" xfId="0" applyNumberFormat="1" applyFont="1" applyFill="1" applyBorder="1" applyAlignment="1" applyProtection="1">
      <alignment vertical="center" shrinkToFit="1"/>
    </xf>
    <xf numFmtId="38" fontId="10" fillId="0" borderId="13" xfId="0" applyNumberFormat="1" applyFont="1" applyBorder="1" applyAlignment="1" applyProtection="1">
      <alignment vertical="center" shrinkToFit="1"/>
    </xf>
    <xf numFmtId="0" fontId="2" fillId="0" borderId="48" xfId="0" applyFont="1" applyBorder="1" applyAlignment="1" applyProtection="1">
      <alignment horizontal="center" vertical="center"/>
    </xf>
    <xf numFmtId="0" fontId="28" fillId="3" borderId="49" xfId="0" applyFont="1" applyFill="1" applyBorder="1" applyAlignment="1" applyProtection="1">
      <alignment horizontal="right" vertical="center"/>
    </xf>
    <xf numFmtId="38" fontId="31" fillId="0" borderId="12" xfId="0" applyNumberFormat="1" applyFont="1" applyBorder="1" applyAlignment="1" applyProtection="1">
      <alignment vertical="center" shrinkToFit="1"/>
    </xf>
    <xf numFmtId="38" fontId="4" fillId="0" borderId="13" xfId="0" applyNumberFormat="1" applyFont="1" applyBorder="1" applyAlignment="1" applyProtection="1">
      <alignment vertical="center" shrinkToFit="1"/>
    </xf>
    <xf numFmtId="0" fontId="4" fillId="0" borderId="27" xfId="0" applyFont="1" applyBorder="1" applyAlignment="1" applyProtection="1">
      <alignment horizontal="right" vertical="center"/>
    </xf>
    <xf numFmtId="6" fontId="10" fillId="0" borderId="27" xfId="0" applyNumberFormat="1" applyFont="1" applyBorder="1" applyAlignment="1" applyProtection="1">
      <alignment vertical="center"/>
    </xf>
    <xf numFmtId="6" fontId="2" fillId="0" borderId="15" xfId="0" applyNumberFormat="1" applyFont="1" applyBorder="1" applyAlignment="1" applyProtection="1">
      <alignment vertical="center"/>
    </xf>
    <xf numFmtId="0" fontId="5" fillId="0" borderId="6" xfId="0" applyFont="1" applyFill="1" applyBorder="1" applyAlignment="1" applyProtection="1">
      <alignment horizontal="left" vertical="center"/>
    </xf>
    <xf numFmtId="6" fontId="12" fillId="0" borderId="6" xfId="0" applyNumberFormat="1" applyFont="1" applyBorder="1" applyAlignment="1" applyProtection="1">
      <alignment horizontal="center" vertical="center"/>
    </xf>
    <xf numFmtId="6" fontId="5" fillId="0" borderId="13" xfId="0" applyNumberFormat="1" applyFont="1" applyBorder="1" applyAlignment="1" applyProtection="1">
      <alignment horizontal="center" vertical="center"/>
    </xf>
    <xf numFmtId="38" fontId="2" fillId="0" borderId="13" xfId="0" applyNumberFormat="1" applyFont="1" applyBorder="1" applyAlignment="1" applyProtection="1">
      <alignment vertical="center" shrinkToFit="1"/>
    </xf>
    <xf numFmtId="0" fontId="2" fillId="0" borderId="37" xfId="0" applyFont="1" applyBorder="1" applyAlignment="1" applyProtection="1">
      <alignment vertical="center"/>
    </xf>
    <xf numFmtId="0" fontId="2" fillId="0" borderId="9" xfId="0" applyFont="1" applyBorder="1" applyAlignment="1" applyProtection="1">
      <alignment horizontal="center" vertical="center"/>
    </xf>
    <xf numFmtId="38" fontId="10" fillId="0" borderId="9" xfId="0" applyNumberFormat="1" applyFont="1" applyBorder="1" applyAlignment="1" applyProtection="1">
      <alignment vertical="center"/>
    </xf>
    <xf numFmtId="38" fontId="2" fillId="0" borderId="52" xfId="0" applyNumberFormat="1" applyFont="1" applyBorder="1" applyAlignment="1" applyProtection="1">
      <alignment vertical="center"/>
    </xf>
    <xf numFmtId="0" fontId="28" fillId="3" borderId="50" xfId="0" applyFont="1" applyFill="1" applyBorder="1" applyAlignment="1" applyProtection="1">
      <alignment horizontal="right" vertical="center"/>
    </xf>
    <xf numFmtId="38" fontId="31" fillId="0" borderId="6" xfId="0" applyNumberFormat="1" applyFont="1" applyBorder="1" applyAlignment="1" applyProtection="1">
      <alignment vertical="center" shrinkToFit="1"/>
    </xf>
    <xf numFmtId="38" fontId="4" fillId="0" borderId="12" xfId="0" applyNumberFormat="1" applyFont="1" applyBorder="1" applyAlignment="1" applyProtection="1">
      <alignment vertical="center" shrinkToFit="1"/>
    </xf>
    <xf numFmtId="0" fontId="2" fillId="0" borderId="0" xfId="0" applyFont="1" applyBorder="1" applyAlignment="1" applyProtection="1">
      <alignment horizontal="center" vertical="center"/>
    </xf>
    <xf numFmtId="6" fontId="10" fillId="0" borderId="0" xfId="0" applyNumberFormat="1" applyFont="1" applyBorder="1" applyAlignment="1" applyProtection="1">
      <alignment vertical="center"/>
    </xf>
    <xf numFmtId="6" fontId="30" fillId="0" borderId="11" xfId="0" applyNumberFormat="1" applyFont="1" applyBorder="1" applyAlignment="1" applyProtection="1">
      <alignment vertical="center"/>
    </xf>
    <xf numFmtId="6" fontId="12" fillId="0" borderId="6" xfId="0" applyNumberFormat="1" applyFont="1" applyBorder="1" applyAlignment="1" applyProtection="1">
      <alignment horizontal="left" vertical="center"/>
    </xf>
    <xf numFmtId="0" fontId="2" fillId="0" borderId="41" xfId="0" applyFont="1" applyBorder="1" applyAlignment="1" applyProtection="1">
      <alignment horizontal="left" vertical="center"/>
    </xf>
    <xf numFmtId="0" fontId="5" fillId="0" borderId="9" xfId="0" applyFont="1" applyBorder="1" applyAlignment="1" applyProtection="1">
      <alignment horizontal="center" vertical="center"/>
    </xf>
    <xf numFmtId="0" fontId="32" fillId="0" borderId="9" xfId="0" applyFont="1" applyBorder="1" applyAlignment="1" applyProtection="1">
      <alignment horizontal="right" vertical="center"/>
    </xf>
    <xf numFmtId="0" fontId="2" fillId="0" borderId="32" xfId="0" applyFont="1" applyBorder="1" applyAlignment="1" applyProtection="1">
      <alignment vertical="center"/>
    </xf>
    <xf numFmtId="0" fontId="2" fillId="0" borderId="31" xfId="0" applyFont="1" applyBorder="1" applyAlignment="1" applyProtection="1">
      <alignment vertical="center"/>
    </xf>
    <xf numFmtId="38" fontId="2" fillId="0" borderId="65" xfId="0" applyNumberFormat="1" applyFont="1" applyFill="1" applyBorder="1" applyAlignment="1" applyProtection="1">
      <alignment vertical="center"/>
    </xf>
    <xf numFmtId="0" fontId="0" fillId="0" borderId="37" xfId="0" applyBorder="1" applyProtection="1"/>
    <xf numFmtId="0" fontId="0" fillId="0" borderId="9" xfId="0" applyBorder="1" applyProtection="1"/>
    <xf numFmtId="0" fontId="7" fillId="0" borderId="9" xfId="0" applyFont="1" applyBorder="1" applyAlignment="1" applyProtection="1">
      <alignment horizontal="center"/>
    </xf>
    <xf numFmtId="0" fontId="7" fillId="0" borderId="52" xfId="0" applyFont="1" applyBorder="1" applyAlignment="1" applyProtection="1">
      <alignment horizontal="center"/>
    </xf>
    <xf numFmtId="0" fontId="5" fillId="0" borderId="10" xfId="0" applyFont="1" applyBorder="1" applyProtection="1"/>
    <xf numFmtId="38" fontId="0" fillId="0" borderId="0" xfId="0" applyNumberFormat="1" applyBorder="1" applyAlignment="1" applyProtection="1">
      <alignment horizontal="center" vertical="center" shrinkToFit="1"/>
    </xf>
    <xf numFmtId="38" fontId="0" fillId="0" borderId="11" xfId="0" applyNumberFormat="1" applyBorder="1" applyAlignment="1" applyProtection="1">
      <alignment horizontal="center" vertical="center" shrinkToFit="1"/>
    </xf>
    <xf numFmtId="38" fontId="0" fillId="0" borderId="0" xfId="0" applyNumberFormat="1" applyFill="1" applyBorder="1" applyAlignment="1" applyProtection="1">
      <alignment horizontal="center" vertical="center" shrinkToFit="1"/>
    </xf>
    <xf numFmtId="0" fontId="47" fillId="0" borderId="40" xfId="0" applyFont="1" applyBorder="1" applyProtection="1"/>
    <xf numFmtId="0" fontId="0" fillId="0" borderId="27" xfId="0" applyBorder="1" applyProtection="1"/>
    <xf numFmtId="6" fontId="0" fillId="0" borderId="27" xfId="0" applyNumberFormat="1" applyBorder="1" applyAlignment="1" applyProtection="1">
      <alignment horizontal="center"/>
    </xf>
    <xf numFmtId="6" fontId="33" fillId="0" borderId="15" xfId="0" applyNumberFormat="1" applyFont="1" applyBorder="1" applyAlignment="1" applyProtection="1">
      <alignment horizontal="center"/>
    </xf>
    <xf numFmtId="0" fontId="2" fillId="0" borderId="0" xfId="6" applyFont="1" applyBorder="1" applyAlignment="1" applyProtection="1">
      <alignment horizontal="center" vertical="top" wrapText="1"/>
    </xf>
    <xf numFmtId="9" fontId="0" fillId="0" borderId="1" xfId="0" applyNumberFormat="1" applyFill="1" applyBorder="1" applyAlignment="1" applyProtection="1">
      <alignment horizontal="center" vertical="center"/>
      <protection locked="0"/>
    </xf>
    <xf numFmtId="164" fontId="10" fillId="0" borderId="1" xfId="6" applyNumberFormat="1" applyFont="1" applyFill="1" applyBorder="1" applyAlignment="1" applyProtection="1">
      <alignment horizontal="center" vertical="top" wrapText="1"/>
      <protection locked="0"/>
    </xf>
    <xf numFmtId="0" fontId="0" fillId="0" borderId="1" xfId="0" applyFill="1" applyBorder="1" applyProtection="1"/>
    <xf numFmtId="0" fontId="10" fillId="0" borderId="3" xfId="6" applyFont="1" applyFill="1" applyBorder="1" applyAlignment="1" applyProtection="1">
      <alignment horizontal="center" vertical="top" wrapText="1"/>
    </xf>
    <xf numFmtId="0" fontId="10" fillId="0" borderId="2" xfId="6" applyNumberFormat="1" applyFont="1" applyFill="1" applyBorder="1" applyAlignment="1" applyProtection="1">
      <alignment horizontal="center" vertical="top" wrapText="1"/>
    </xf>
    <xf numFmtId="3" fontId="10" fillId="0" borderId="2" xfId="6" applyNumberFormat="1" applyFont="1" applyFill="1" applyBorder="1" applyAlignment="1" applyProtection="1">
      <alignment horizontal="center" vertical="top" wrapText="1"/>
    </xf>
    <xf numFmtId="0" fontId="0" fillId="2" borderId="1" xfId="0" applyFill="1" applyBorder="1" applyAlignment="1" applyProtection="1">
      <alignment horizontal="left" vertical="top" wrapText="1"/>
    </xf>
    <xf numFmtId="0" fontId="0" fillId="2" borderId="1" xfId="0" applyFill="1" applyBorder="1" applyAlignment="1" applyProtection="1">
      <alignment horizontal="center" vertical="top" wrapText="1"/>
    </xf>
    <xf numFmtId="3" fontId="0" fillId="2" borderId="1" xfId="0" applyNumberFormat="1" applyFill="1" applyBorder="1" applyAlignment="1" applyProtection="1">
      <alignment horizontal="center" vertical="top" wrapText="1"/>
    </xf>
    <xf numFmtId="4" fontId="0" fillId="2" borderId="1" xfId="0" applyNumberFormat="1" applyFill="1" applyBorder="1" applyAlignment="1" applyProtection="1">
      <alignment horizontal="center" vertical="top" wrapText="1"/>
    </xf>
    <xf numFmtId="38" fontId="10" fillId="0" borderId="36" xfId="0" applyNumberFormat="1" applyFont="1" applyFill="1" applyBorder="1" applyAlignment="1" applyProtection="1">
      <alignment horizontal="right"/>
    </xf>
    <xf numFmtId="0" fontId="5" fillId="0" borderId="9" xfId="0" applyFont="1" applyBorder="1" applyAlignment="1" applyProtection="1">
      <alignment vertical="center"/>
    </xf>
    <xf numFmtId="6" fontId="10" fillId="0" borderId="9" xfId="0" applyNumberFormat="1" applyFont="1" applyBorder="1" applyAlignment="1" applyProtection="1">
      <alignment horizontal="right" vertical="center"/>
    </xf>
    <xf numFmtId="6" fontId="2" fillId="0" borderId="38" xfId="0" applyNumberFormat="1" applyFont="1" applyBorder="1" applyAlignment="1" applyProtection="1">
      <alignment vertical="center"/>
    </xf>
    <xf numFmtId="0" fontId="22" fillId="0" borderId="6" xfId="0" applyFont="1" applyBorder="1" applyAlignment="1" applyProtection="1">
      <alignment vertical="center"/>
    </xf>
    <xf numFmtId="6" fontId="46" fillId="0" borderId="27" xfId="0" applyNumberFormat="1" applyFont="1" applyBorder="1" applyAlignment="1" applyProtection="1">
      <alignment vertical="center"/>
    </xf>
    <xf numFmtId="0" fontId="5" fillId="0" borderId="27" xfId="0" applyFont="1" applyFill="1" applyBorder="1" applyAlignment="1" applyProtection="1">
      <alignment vertical="center"/>
    </xf>
    <xf numFmtId="0" fontId="2" fillId="0" borderId="9" xfId="0" applyFont="1" applyBorder="1" applyAlignment="1" applyProtection="1">
      <alignment vertical="center"/>
    </xf>
    <xf numFmtId="38" fontId="30" fillId="0" borderId="52" xfId="0" applyNumberFormat="1" applyFont="1" applyBorder="1" applyAlignment="1" applyProtection="1">
      <alignment vertical="center"/>
    </xf>
    <xf numFmtId="0" fontId="0" fillId="0" borderId="19" xfId="0" applyBorder="1" applyProtection="1"/>
    <xf numFmtId="0" fontId="0" fillId="0" borderId="6" xfId="0" applyBorder="1" applyProtection="1"/>
    <xf numFmtId="0" fontId="0" fillId="0" borderId="13" xfId="0" applyBorder="1" applyProtection="1"/>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6" xfId="0" applyFont="1" applyBorder="1" applyAlignment="1" applyProtection="1">
      <alignment horizontal="center" vertical="center"/>
    </xf>
    <xf numFmtId="0" fontId="27" fillId="0" borderId="10" xfId="0" applyFont="1" applyBorder="1" applyAlignment="1" applyProtection="1">
      <alignment horizontal="center" vertical="center"/>
    </xf>
    <xf numFmtId="0" fontId="4" fillId="0" borderId="9" xfId="0" applyFont="1" applyBorder="1" applyAlignment="1" applyProtection="1">
      <alignment horizontal="right" vertical="center"/>
    </xf>
    <xf numFmtId="0" fontId="28" fillId="3" borderId="6" xfId="0" applyFont="1" applyFill="1" applyBorder="1" applyAlignment="1" applyProtection="1">
      <alignment horizontal="center" vertical="center"/>
    </xf>
    <xf numFmtId="0" fontId="58" fillId="2" borderId="53" xfId="0" applyFont="1" applyFill="1" applyBorder="1" applyAlignment="1" applyProtection="1">
      <alignment horizontal="centerContinuous" vertical="center" shrinkToFit="1"/>
      <protection locked="0"/>
    </xf>
    <xf numFmtId="0" fontId="1" fillId="2" borderId="53" xfId="0" applyFont="1" applyFill="1" applyBorder="1" applyAlignment="1" applyProtection="1">
      <alignment shrinkToFit="1"/>
      <protection locked="0"/>
    </xf>
    <xf numFmtId="38" fontId="66" fillId="0" borderId="55" xfId="0" applyNumberFormat="1" applyFont="1" applyBorder="1" applyAlignment="1" applyProtection="1">
      <alignment horizontal="right"/>
    </xf>
    <xf numFmtId="38" fontId="66" fillId="0" borderId="56" xfId="0" applyNumberFormat="1" applyFont="1" applyBorder="1" applyAlignment="1" applyProtection="1">
      <alignment horizontal="right"/>
    </xf>
    <xf numFmtId="38" fontId="66" fillId="0" borderId="57" xfId="0" applyNumberFormat="1" applyFont="1" applyBorder="1" applyAlignment="1" applyProtection="1">
      <alignment horizontal="right"/>
    </xf>
    <xf numFmtId="0" fontId="0" fillId="0" borderId="0" xfId="0" applyFill="1" applyAlignment="1" applyProtection="1">
      <alignment shrinkToFit="1"/>
    </xf>
    <xf numFmtId="39" fontId="15" fillId="3" borderId="0" xfId="0" applyNumberFormat="1" applyFont="1" applyFill="1" applyAlignment="1" applyProtection="1">
      <alignment horizontal="left"/>
    </xf>
    <xf numFmtId="0" fontId="16" fillId="3" borderId="0" xfId="0" applyFont="1" applyFill="1" applyProtection="1"/>
    <xf numFmtId="6" fontId="0" fillId="0" borderId="0" xfId="0" applyNumberFormat="1" applyProtection="1"/>
    <xf numFmtId="38" fontId="2" fillId="3" borderId="54" xfId="0" applyNumberFormat="1" applyFont="1" applyFill="1" applyBorder="1" applyAlignment="1" applyProtection="1">
      <alignment horizontal="right"/>
      <protection locked="0"/>
    </xf>
    <xf numFmtId="38" fontId="2" fillId="3" borderId="0" xfId="0" applyNumberFormat="1" applyFont="1" applyFill="1" applyAlignment="1" applyProtection="1">
      <alignment horizontal="right"/>
      <protection locked="0"/>
    </xf>
    <xf numFmtId="37" fontId="10" fillId="0" borderId="0" xfId="0" applyNumberFormat="1" applyFont="1" applyAlignment="1" applyProtection="1">
      <alignment horizontal="left"/>
    </xf>
    <xf numFmtId="0" fontId="0" fillId="0" borderId="0" xfId="0" applyAlignment="1" applyProtection="1"/>
    <xf numFmtId="166" fontId="2" fillId="0" borderId="0" xfId="1" applyNumberFormat="1" applyFont="1" applyBorder="1" applyProtection="1"/>
    <xf numFmtId="0" fontId="58" fillId="0" borderId="0" xfId="9" applyFont="1" applyAlignment="1">
      <alignment horizontal="center"/>
    </xf>
    <xf numFmtId="0" fontId="63" fillId="0" borderId="0" xfId="10" applyAlignment="1" applyProtection="1">
      <alignment horizontal="center"/>
    </xf>
    <xf numFmtId="0" fontId="55" fillId="0" borderId="0" xfId="9" applyFont="1" applyAlignment="1">
      <alignment horizontal="center" wrapText="1"/>
    </xf>
    <xf numFmtId="0" fontId="56" fillId="0" borderId="0" xfId="9" applyFont="1" applyAlignment="1">
      <alignment horizontal="center"/>
    </xf>
    <xf numFmtId="0" fontId="61" fillId="0" borderId="0" xfId="9" applyFont="1" applyAlignment="1">
      <alignment horizontal="center"/>
    </xf>
    <xf numFmtId="0" fontId="1" fillId="0" borderId="0" xfId="9" applyFont="1" applyAlignment="1">
      <alignment horizontal="center"/>
    </xf>
    <xf numFmtId="0" fontId="2" fillId="0" borderId="0" xfId="9" applyFont="1" applyAlignment="1">
      <alignment horizontal="center"/>
    </xf>
    <xf numFmtId="0" fontId="62" fillId="0" borderId="0" xfId="9" applyFont="1" applyAlignment="1" applyProtection="1">
      <alignment horizontal="center"/>
    </xf>
    <xf numFmtId="0" fontId="2" fillId="0" borderId="1" xfId="0" applyFont="1" applyBorder="1" applyAlignment="1" applyProtection="1">
      <alignment vertical="center" wrapText="1"/>
    </xf>
    <xf numFmtId="0" fontId="0" fillId="0" borderId="1" xfId="0" applyBorder="1" applyAlignment="1" applyProtection="1">
      <alignment vertical="center" wrapText="1"/>
    </xf>
    <xf numFmtId="168" fontId="2" fillId="0" borderId="1" xfId="6" applyNumberFormat="1" applyFont="1" applyFill="1" applyBorder="1" applyAlignment="1" applyProtection="1">
      <alignment horizontal="center" vertical="center" wrapText="1"/>
      <protection locked="0"/>
    </xf>
    <xf numFmtId="168" fontId="2" fillId="6" borderId="1" xfId="6" applyNumberFormat="1" applyFont="1" applyFill="1" applyBorder="1" applyAlignment="1" applyProtection="1">
      <alignment horizontal="center" vertical="center" wrapText="1"/>
      <protection locked="0"/>
    </xf>
    <xf numFmtId="168" fontId="2" fillId="6" borderId="1" xfId="6" applyNumberFormat="1" applyFont="1" applyFill="1" applyBorder="1" applyAlignment="1" applyProtection="1">
      <alignment horizontal="center" vertical="center" wrapText="1"/>
    </xf>
    <xf numFmtId="0" fontId="44" fillId="0" borderId="59" xfId="6" applyFont="1" applyFill="1" applyBorder="1" applyAlignment="1" applyProtection="1">
      <alignment horizontal="center" vertical="center" wrapText="1"/>
    </xf>
    <xf numFmtId="0" fontId="4" fillId="0" borderId="42" xfId="6" applyFont="1" applyFill="1" applyBorder="1" applyAlignment="1" applyProtection="1">
      <alignment horizontal="center" wrapText="1"/>
    </xf>
    <xf numFmtId="0" fontId="4" fillId="0" borderId="24" xfId="6" applyFont="1" applyFill="1" applyBorder="1" applyAlignment="1" applyProtection="1">
      <alignment horizontal="center" wrapText="1"/>
    </xf>
    <xf numFmtId="0" fontId="4" fillId="0" borderId="51" xfId="0" applyFont="1" applyBorder="1" applyAlignment="1" applyProtection="1">
      <alignment horizontal="center" vertical="center" wrapText="1"/>
    </xf>
    <xf numFmtId="0" fontId="4" fillId="0" borderId="62" xfId="0" applyFont="1" applyBorder="1" applyAlignment="1" applyProtection="1">
      <alignment vertical="center" wrapText="1"/>
    </xf>
    <xf numFmtId="0" fontId="4" fillId="0" borderId="54" xfId="0" applyFont="1" applyBorder="1" applyAlignment="1" applyProtection="1">
      <alignment horizontal="center" vertical="center" wrapText="1"/>
    </xf>
    <xf numFmtId="0" fontId="4" fillId="0" borderId="32" xfId="0" applyFont="1" applyBorder="1" applyAlignment="1" applyProtection="1">
      <alignment vertical="center" wrapText="1"/>
    </xf>
    <xf numFmtId="0" fontId="0" fillId="0" borderId="58" xfId="0" applyBorder="1" applyAlignment="1" applyProtection="1">
      <alignment vertical="center" wrapText="1"/>
    </xf>
    <xf numFmtId="0" fontId="0" fillId="0" borderId="2" xfId="0" applyBorder="1" applyAlignment="1" applyProtection="1">
      <alignment vertical="center" wrapText="1"/>
    </xf>
    <xf numFmtId="0" fontId="44" fillId="0" borderId="24" xfId="6" applyFont="1" applyFill="1" applyBorder="1" applyAlignment="1" applyProtection="1">
      <alignment horizontal="center" wrapText="1"/>
    </xf>
    <xf numFmtId="0" fontId="4" fillId="0" borderId="1" xfId="6" applyFont="1" applyFill="1" applyBorder="1" applyAlignment="1" applyProtection="1">
      <alignment horizontal="center" vertical="center" wrapText="1"/>
    </xf>
    <xf numFmtId="0" fontId="44" fillId="0" borderId="1" xfId="6" applyFont="1" applyFill="1" applyBorder="1" applyAlignment="1" applyProtection="1">
      <alignment horizontal="center" vertical="center" wrapText="1"/>
    </xf>
    <xf numFmtId="164" fontId="2" fillId="2" borderId="0" xfId="6" applyNumberFormat="1" applyFont="1" applyFill="1" applyBorder="1" applyAlignment="1" applyProtection="1">
      <alignment horizontal="center" vertical="top" wrapText="1"/>
      <protection locked="0"/>
    </xf>
    <xf numFmtId="0" fontId="23" fillId="0" borderId="0" xfId="6" applyFont="1" applyFill="1" applyAlignment="1" applyProtection="1">
      <alignment horizontal="center" vertical="top"/>
    </xf>
    <xf numFmtId="0" fontId="54" fillId="0" borderId="0" xfId="0" applyFont="1" applyAlignment="1" applyProtection="1">
      <alignment horizontal="center" vertical="top"/>
    </xf>
    <xf numFmtId="0" fontId="0" fillId="2" borderId="42" xfId="0" applyFill="1" applyBorder="1" applyAlignment="1" applyProtection="1">
      <alignment horizontal="left" vertical="top" wrapText="1"/>
    </xf>
    <xf numFmtId="0" fontId="0" fillId="2" borderId="53" xfId="0" applyFill="1" applyBorder="1" applyAlignment="1" applyProtection="1">
      <alignment horizontal="left" vertical="top" wrapText="1"/>
    </xf>
    <xf numFmtId="0" fontId="0" fillId="2" borderId="24" xfId="0" applyFill="1" applyBorder="1" applyAlignment="1" applyProtection="1">
      <alignment horizontal="left" vertical="top" wrapText="1"/>
    </xf>
    <xf numFmtId="0" fontId="6" fillId="0" borderId="0" xfId="6" applyFont="1" applyFill="1" applyAlignment="1" applyProtection="1">
      <alignment horizontal="left"/>
      <protection locked="0"/>
    </xf>
    <xf numFmtId="0" fontId="11" fillId="0" borderId="0" xfId="6" applyFont="1" applyBorder="1" applyAlignment="1" applyProtection="1">
      <alignment horizontal="left" vertical="top" wrapText="1"/>
    </xf>
    <xf numFmtId="0" fontId="2" fillId="0" borderId="0" xfId="6" applyFont="1" applyBorder="1" applyAlignment="1" applyProtection="1">
      <alignment horizontal="center" vertical="top" wrapText="1"/>
    </xf>
    <xf numFmtId="0" fontId="6" fillId="0" borderId="0" xfId="0" applyFont="1" applyFill="1" applyAlignment="1" applyProtection="1"/>
    <xf numFmtId="0" fontId="0" fillId="0" borderId="0" xfId="0" applyFill="1" applyAlignment="1" applyProtection="1"/>
    <xf numFmtId="0" fontId="10" fillId="2" borderId="0" xfId="6"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5" fillId="0" borderId="0" xfId="6" applyFont="1" applyFill="1" applyBorder="1" applyAlignment="1" applyProtection="1">
      <alignment wrapText="1"/>
    </xf>
    <xf numFmtId="0" fontId="2" fillId="0" borderId="0" xfId="0" applyFont="1" applyAlignment="1" applyProtection="1">
      <alignment wrapText="1"/>
    </xf>
    <xf numFmtId="0" fontId="2" fillId="2" borderId="42" xfId="6" applyFont="1" applyFill="1" applyBorder="1" applyAlignment="1" applyProtection="1">
      <alignment wrapText="1"/>
      <protection locked="0"/>
    </xf>
    <xf numFmtId="0" fontId="2" fillId="2" borderId="53" xfId="6" applyFont="1" applyFill="1" applyBorder="1" applyAlignment="1" applyProtection="1">
      <alignment wrapText="1"/>
      <protection locked="0"/>
    </xf>
    <xf numFmtId="0" fontId="2" fillId="2" borderId="24" xfId="6" applyFont="1" applyFill="1" applyBorder="1" applyAlignment="1" applyProtection="1">
      <alignment wrapText="1"/>
      <protection locked="0"/>
    </xf>
    <xf numFmtId="164" fontId="45" fillId="2" borderId="42" xfId="6" applyNumberFormat="1" applyFont="1" applyFill="1" applyBorder="1" applyAlignment="1" applyProtection="1">
      <alignment horizontal="left" wrapText="1"/>
      <protection locked="0"/>
    </xf>
    <xf numFmtId="164" fontId="45" fillId="2" borderId="53" xfId="6" applyNumberFormat="1" applyFont="1" applyFill="1" applyBorder="1" applyAlignment="1" applyProtection="1">
      <alignment horizontal="left" wrapText="1"/>
      <protection locked="0"/>
    </xf>
    <xf numFmtId="164" fontId="45" fillId="2" borderId="24" xfId="6" applyNumberFormat="1" applyFont="1" applyFill="1" applyBorder="1" applyAlignment="1" applyProtection="1">
      <alignment horizontal="left" wrapText="1"/>
      <protection locked="0"/>
    </xf>
    <xf numFmtId="0" fontId="65" fillId="0" borderId="1" xfId="6" applyFont="1" applyFill="1" applyBorder="1" applyAlignment="1" applyProtection="1">
      <alignment horizontal="left" vertical="top" wrapText="1"/>
    </xf>
    <xf numFmtId="0" fontId="24" fillId="0" borderId="42" xfId="0" applyFont="1" applyFill="1" applyBorder="1" applyAlignment="1" applyProtection="1">
      <alignment horizontal="center" vertical="center" wrapText="1"/>
    </xf>
    <xf numFmtId="0" fontId="24" fillId="0" borderId="53" xfId="0" applyFont="1" applyFill="1" applyBorder="1" applyAlignment="1" applyProtection="1">
      <alignment horizontal="center" vertical="center" wrapText="1"/>
    </xf>
    <xf numFmtId="0" fontId="24" fillId="0" borderId="24" xfId="0" applyFont="1" applyFill="1" applyBorder="1" applyAlignment="1" applyProtection="1">
      <alignment horizontal="center" vertical="center" wrapText="1"/>
    </xf>
    <xf numFmtId="1" fontId="0" fillId="2" borderId="42" xfId="0" applyNumberFormat="1" applyFill="1" applyBorder="1" applyAlignment="1" applyProtection="1">
      <alignment horizontal="center" vertical="top" wrapText="1"/>
      <protection locked="0"/>
    </xf>
    <xf numFmtId="1" fontId="0" fillId="2" borderId="53" xfId="0" applyNumberFormat="1" applyFill="1" applyBorder="1" applyAlignment="1" applyProtection="1">
      <alignment horizontal="center" vertical="top" wrapText="1"/>
      <protection locked="0"/>
    </xf>
    <xf numFmtId="1" fontId="0" fillId="2" borderId="24" xfId="0" applyNumberFormat="1" applyFill="1" applyBorder="1" applyAlignment="1" applyProtection="1">
      <alignment horizontal="center" vertical="top" wrapText="1"/>
      <protection locked="0"/>
    </xf>
    <xf numFmtId="0" fontId="2" fillId="0" borderId="0" xfId="6" applyFont="1" applyFill="1" applyAlignment="1" applyProtection="1">
      <alignment horizontal="left" vertical="top" wrapText="1"/>
      <protection locked="0"/>
    </xf>
    <xf numFmtId="1" fontId="0" fillId="2" borderId="42" xfId="0" applyNumberFormat="1" applyFill="1" applyBorder="1" applyAlignment="1" applyProtection="1">
      <alignment horizontal="center" vertical="top" wrapText="1"/>
    </xf>
    <xf numFmtId="1" fontId="0" fillId="2" borderId="53" xfId="0" applyNumberFormat="1" applyFill="1" applyBorder="1" applyAlignment="1" applyProtection="1">
      <alignment horizontal="center" vertical="top" wrapText="1"/>
    </xf>
    <xf numFmtId="1" fontId="0" fillId="2" borderId="24" xfId="0" applyNumberFormat="1" applyFill="1" applyBorder="1" applyAlignment="1" applyProtection="1">
      <alignment horizontal="center" vertical="top" wrapText="1"/>
    </xf>
    <xf numFmtId="9" fontId="2" fillId="2" borderId="46" xfId="0" applyNumberFormat="1" applyFont="1" applyFill="1" applyBorder="1" applyAlignment="1" applyProtection="1">
      <alignment horizontal="center" vertical="center"/>
      <protection locked="0"/>
    </xf>
    <xf numFmtId="9" fontId="2" fillId="2" borderId="1" xfId="0" applyNumberFormat="1" applyFont="1" applyFill="1" applyBorder="1" applyAlignment="1" applyProtection="1">
      <alignment horizontal="center" vertical="center"/>
      <protection locked="0"/>
    </xf>
    <xf numFmtId="0" fontId="4" fillId="0" borderId="37" xfId="0" applyFont="1" applyBorder="1" applyAlignment="1" applyProtection="1">
      <alignment horizontal="right" vertical="center"/>
    </xf>
    <xf numFmtId="0" fontId="4" fillId="0" borderId="9" xfId="0" applyFont="1" applyBorder="1" applyAlignment="1" applyProtection="1">
      <alignment horizontal="right" vertical="center"/>
    </xf>
    <xf numFmtId="0" fontId="4" fillId="0" borderId="52" xfId="0" applyFont="1" applyBorder="1" applyAlignment="1" applyProtection="1">
      <alignment horizontal="right" vertical="center"/>
    </xf>
    <xf numFmtId="0" fontId="26" fillId="0" borderId="10"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11" xfId="0" applyFont="1" applyBorder="1" applyAlignment="1" applyProtection="1">
      <alignment horizontal="center" vertical="center"/>
    </xf>
    <xf numFmtId="0" fontId="28" fillId="3" borderId="19" xfId="0" applyFont="1" applyFill="1" applyBorder="1" applyAlignment="1" applyProtection="1">
      <alignment horizontal="center" vertical="center"/>
    </xf>
    <xf numFmtId="0" fontId="28" fillId="3" borderId="6" xfId="0" applyFont="1" applyFill="1" applyBorder="1" applyAlignment="1" applyProtection="1">
      <alignment horizontal="center" vertical="center"/>
    </xf>
    <xf numFmtId="0" fontId="28" fillId="3" borderId="13" xfId="0" applyFont="1" applyFill="1" applyBorder="1" applyAlignment="1" applyProtection="1">
      <alignment horizontal="center" vertical="center"/>
    </xf>
    <xf numFmtId="0" fontId="29" fillId="0" borderId="19" xfId="0" applyFont="1" applyBorder="1" applyAlignment="1" applyProtection="1">
      <alignment horizontal="center" vertical="center"/>
    </xf>
    <xf numFmtId="0" fontId="29" fillId="0" borderId="6" xfId="0" applyFont="1" applyBorder="1" applyAlignment="1" applyProtection="1">
      <alignment horizontal="center" vertical="center"/>
    </xf>
    <xf numFmtId="0" fontId="29" fillId="0" borderId="13" xfId="0" applyFont="1" applyBorder="1" applyAlignment="1" applyProtection="1">
      <alignment horizontal="center" vertical="center"/>
    </xf>
    <xf numFmtId="0" fontId="5" fillId="0" borderId="19" xfId="0" applyFont="1" applyBorder="1" applyAlignment="1" applyProtection="1">
      <alignment horizontal="center" vertical="center" wrapText="1"/>
    </xf>
    <xf numFmtId="0" fontId="5" fillId="0" borderId="70" xfId="0" applyFont="1" applyBorder="1" applyAlignment="1" applyProtection="1">
      <alignment horizontal="center" vertical="center" wrapText="1"/>
    </xf>
    <xf numFmtId="0" fontId="2" fillId="0" borderId="23" xfId="0" applyFont="1" applyBorder="1" applyAlignment="1" applyProtection="1">
      <alignment horizontal="center" vertical="center"/>
    </xf>
    <xf numFmtId="0" fontId="2" fillId="0" borderId="24" xfId="0" applyFont="1" applyBorder="1" applyAlignment="1" applyProtection="1">
      <alignment horizontal="center" vertical="center"/>
    </xf>
    <xf numFmtId="0" fontId="27" fillId="0" borderId="10"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11" xfId="0" applyFont="1" applyBorder="1" applyAlignment="1" applyProtection="1">
      <alignment horizontal="center" vertical="center"/>
    </xf>
    <xf numFmtId="0" fontId="28" fillId="3" borderId="70" xfId="0" applyFont="1" applyFill="1" applyBorder="1" applyAlignment="1" applyProtection="1">
      <alignment horizontal="center" vertical="center"/>
    </xf>
    <xf numFmtId="0" fontId="2" fillId="0" borderId="71"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69"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66" xfId="0" applyFont="1" applyBorder="1" applyAlignment="1" applyProtection="1">
      <alignment horizontal="center" vertical="center"/>
    </xf>
    <xf numFmtId="0" fontId="2" fillId="0" borderId="7" xfId="0" applyFont="1" applyBorder="1" applyAlignment="1" applyProtection="1">
      <alignment horizontal="center" vertical="center"/>
    </xf>
    <xf numFmtId="0" fontId="10" fillId="0" borderId="17" xfId="0" applyFont="1" applyBorder="1" applyAlignment="1" applyProtection="1">
      <alignment horizontal="center" vertical="center"/>
    </xf>
    <xf numFmtId="0" fontId="10" fillId="0" borderId="8" xfId="0" applyFont="1" applyBorder="1" applyAlignment="1" applyProtection="1">
      <alignment horizontal="center" vertical="center"/>
    </xf>
    <xf numFmtId="0" fontId="2" fillId="0" borderId="67" xfId="0" applyFont="1" applyBorder="1" applyAlignment="1" applyProtection="1">
      <alignment horizontal="center" vertical="center"/>
    </xf>
    <xf numFmtId="0" fontId="2" fillId="0" borderId="68"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0" xfId="0" applyFont="1" applyBorder="1" applyAlignment="1" applyProtection="1">
      <alignment horizontal="left" wrapText="1"/>
    </xf>
    <xf numFmtId="0" fontId="2" fillId="0" borderId="0" xfId="0" applyFont="1" applyBorder="1" applyAlignment="1" applyProtection="1">
      <alignment horizontal="left"/>
    </xf>
    <xf numFmtId="0" fontId="2" fillId="0" borderId="10" xfId="0" applyFont="1" applyBorder="1" applyAlignment="1" applyProtection="1">
      <alignment horizontal="left"/>
    </xf>
    <xf numFmtId="37" fontId="10" fillId="0" borderId="0" xfId="0" applyNumberFormat="1" applyFont="1" applyAlignment="1" applyProtection="1">
      <alignment wrapText="1"/>
    </xf>
    <xf numFmtId="0" fontId="0" fillId="0" borderId="0" xfId="0" applyAlignment="1" applyProtection="1"/>
    <xf numFmtId="9" fontId="2" fillId="0" borderId="0" xfId="0" applyNumberFormat="1" applyFont="1" applyAlignment="1" applyProtection="1">
      <alignment horizontal="left"/>
    </xf>
    <xf numFmtId="0" fontId="2" fillId="0" borderId="0" xfId="0" applyFont="1" applyFill="1" applyAlignment="1" applyProtection="1">
      <alignment horizontal="left" shrinkToFit="1"/>
    </xf>
    <xf numFmtId="37" fontId="10" fillId="0" borderId="0" xfId="0" applyNumberFormat="1" applyFont="1" applyAlignment="1" applyProtection="1">
      <alignment horizontal="left"/>
    </xf>
    <xf numFmtId="37" fontId="2" fillId="0" borderId="0" xfId="0" applyNumberFormat="1" applyFont="1" applyAlignment="1" applyProtection="1">
      <alignment horizontal="left"/>
    </xf>
    <xf numFmtId="0" fontId="4" fillId="0" borderId="0" xfId="0" applyFont="1" applyBorder="1" applyAlignment="1" applyProtection="1">
      <alignment horizontal="right" vertical="center"/>
    </xf>
    <xf numFmtId="0" fontId="2" fillId="0" borderId="0" xfId="0" applyFont="1" applyAlignment="1" applyProtection="1">
      <alignment horizontal="left"/>
    </xf>
  </cellXfs>
  <cellStyles count="11">
    <cellStyle name="Comma" xfId="1" builtinId="3"/>
    <cellStyle name="Currency" xfId="2" builtinId="4"/>
    <cellStyle name="Hyperlink 2" xfId="10"/>
    <cellStyle name="Label" xfId="3"/>
    <cellStyle name="Label No Shade" xfId="4"/>
    <cellStyle name="Label Shaded" xfId="5"/>
    <cellStyle name="Normal" xfId="0" builtinId="0"/>
    <cellStyle name="Normal 2" xfId="9"/>
    <cellStyle name="Normal_Lachen Tara draft serna project report" xfId="6"/>
    <cellStyle name="Percent" xfId="7" builtinId="5"/>
    <cellStyle name="Text Entry" xfId="8"/>
  </cellStyles>
  <dxfs count="6">
    <dxf>
      <font>
        <condense val="0"/>
        <extend val="0"/>
        <color auto="1"/>
      </font>
      <fill>
        <patternFill patternType="none">
          <bgColor indexed="65"/>
        </patternFill>
      </fill>
    </dxf>
    <dxf>
      <font>
        <condense val="0"/>
        <extend val="0"/>
        <color auto="1"/>
      </font>
      <fill>
        <patternFill>
          <bgColor indexed="43"/>
        </patternFill>
      </fill>
    </dxf>
    <dxf>
      <font>
        <condense val="0"/>
        <extend val="0"/>
        <color auto="1"/>
      </font>
    </dxf>
    <dxf>
      <font>
        <condense val="0"/>
        <extend val="0"/>
        <color auto="1"/>
      </font>
    </dxf>
    <dxf>
      <font>
        <condense val="0"/>
        <extend val="0"/>
        <color indexed="43"/>
      </font>
    </dxf>
    <dxf>
      <font>
        <b val="0"/>
        <i val="0"/>
        <condense val="0"/>
        <extend val="0"/>
        <color indexed="9"/>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file>

<file path=xl/ctrlProps/ctrlProp2.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123825</xdr:rowOff>
    </xdr:from>
    <xdr:to>
      <xdr:col>2</xdr:col>
      <xdr:colOff>133350</xdr:colOff>
      <xdr:row>9</xdr:row>
      <xdr:rowOff>142875</xdr:rowOff>
    </xdr:to>
    <xdr:pic>
      <xdr:nvPicPr>
        <xdr:cNvPr id="2" name="Picture 1"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10353675"/>
          <a:ext cx="1200150"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xdr:colOff>
      <xdr:row>3</xdr:row>
      <xdr:rowOff>123825</xdr:rowOff>
    </xdr:from>
    <xdr:to>
      <xdr:col>2</xdr:col>
      <xdr:colOff>133350</xdr:colOff>
      <xdr:row>9</xdr:row>
      <xdr:rowOff>142875</xdr:rowOff>
    </xdr:to>
    <xdr:pic>
      <xdr:nvPicPr>
        <xdr:cNvPr id="3" name="Picture 2"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10353675"/>
          <a:ext cx="1200150"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16</xdr:row>
          <xdr:rowOff>57150</xdr:rowOff>
        </xdr:from>
        <xdr:to>
          <xdr:col>4</xdr:col>
          <xdr:colOff>609600</xdr:colOff>
          <xdr:row>17</xdr:row>
          <xdr:rowOff>95250</xdr:rowOff>
        </xdr:to>
        <xdr:sp macro="" textlink="">
          <xdr:nvSpPr>
            <xdr:cNvPr id="27649" name="Option Button 1" hidden="1">
              <a:extLst>
                <a:ext uri="{63B3BB69-23CF-44E3-9099-C40C66FF867C}">
                  <a14:compatExt spid="_x0000_s276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762000</xdr:colOff>
          <xdr:row>16</xdr:row>
          <xdr:rowOff>57150</xdr:rowOff>
        </xdr:from>
        <xdr:to>
          <xdr:col>4</xdr:col>
          <xdr:colOff>1133475</xdr:colOff>
          <xdr:row>17</xdr:row>
          <xdr:rowOff>95250</xdr:rowOff>
        </xdr:to>
        <xdr:sp macro="" textlink="">
          <xdr:nvSpPr>
            <xdr:cNvPr id="27650" name="Option Button 2" hidden="1">
              <a:extLst>
                <a:ext uri="{63B3BB69-23CF-44E3-9099-C40C66FF867C}">
                  <a14:compatExt spid="_x0000_s276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hcd.ca.gov/fa/mhp/CA/Multifamily%20Housing%20Section/MHP/MHP%20GENERAL/Application%20Improvement/Mass%20Onestop%202000%20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 Description"/>
      <sheetName val="2. Dev. Team"/>
      <sheetName val="3. Sources Uses"/>
      <sheetName val="4. Operating"/>
      <sheetName val="5. Tax Credits"/>
      <sheetName val="6. Exhibits"/>
      <sheetName val="7. Signature"/>
      <sheetName val="Output"/>
      <sheetName val="Check"/>
      <sheetName val="Exhibit 11"/>
      <sheetName val="Exhibit31A"/>
      <sheetName val="Exhibit31B"/>
      <sheetName val="Lists"/>
      <sheetName val="Income Limits"/>
      <sheetName val="Fair Market Rents"/>
      <sheetName val="QCTs"/>
      <sheetName val="Other Information"/>
      <sheetName val="ScratchPad"/>
      <sheetName val="FAQs"/>
      <sheetName val="What's New"/>
      <sheetName val="List of Exhibits"/>
      <sheetName val="Prj Profi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ill@hcd.ca.gov" TargetMode="External"/><Relationship Id="rId1" Type="http://schemas.openxmlformats.org/officeDocument/2006/relationships/hyperlink" Target="http://www.hcd.ca.gov/fa/ii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opLeftCell="A4" workbookViewId="0">
      <selection activeCell="A18" sqref="A18:K18"/>
    </sheetView>
  </sheetViews>
  <sheetFormatPr defaultRowHeight="12.75"/>
  <sheetData>
    <row r="1" spans="1:11" s="272" customFormat="1"/>
    <row r="2" spans="1:11" s="272" customFormat="1"/>
    <row r="3" spans="1:11" s="272" customFormat="1"/>
    <row r="4" spans="1:11" s="272" customFormat="1"/>
    <row r="5" spans="1:11" s="272" customFormat="1" ht="27.75" customHeight="1">
      <c r="C5" s="440" t="s">
        <v>250</v>
      </c>
      <c r="D5" s="440"/>
      <c r="E5" s="440"/>
      <c r="F5" s="440"/>
      <c r="G5" s="440"/>
      <c r="H5" s="440"/>
      <c r="I5" s="440"/>
      <c r="J5" s="440"/>
    </row>
    <row r="6" spans="1:11" s="272" customFormat="1" ht="12.75" customHeight="1">
      <c r="C6" s="440"/>
      <c r="D6" s="440"/>
      <c r="E6" s="440"/>
      <c r="F6" s="440"/>
      <c r="G6" s="440"/>
      <c r="H6" s="440"/>
      <c r="I6" s="440"/>
      <c r="J6" s="440"/>
    </row>
    <row r="7" spans="1:11" s="272" customFormat="1" ht="12.75" customHeight="1">
      <c r="C7" s="440"/>
      <c r="D7" s="440"/>
      <c r="E7" s="440"/>
      <c r="F7" s="440"/>
      <c r="G7" s="440"/>
      <c r="H7" s="440"/>
      <c r="I7" s="440"/>
      <c r="J7" s="440"/>
    </row>
    <row r="8" spans="1:11" s="272" customFormat="1" ht="12.75" customHeight="1">
      <c r="C8" s="440"/>
      <c r="D8" s="440"/>
      <c r="E8" s="440"/>
      <c r="F8" s="440"/>
      <c r="G8" s="440"/>
      <c r="H8" s="440"/>
      <c r="I8" s="440"/>
      <c r="J8" s="440"/>
    </row>
    <row r="9" spans="1:11" s="272" customFormat="1"/>
    <row r="10" spans="1:11" s="272" customFormat="1" ht="43.5" customHeight="1"/>
    <row r="11" spans="1:11" s="272" customFormat="1"/>
    <row r="12" spans="1:11" s="272" customFormat="1" ht="26.25">
      <c r="A12" s="441" t="s">
        <v>251</v>
      </c>
      <c r="B12" s="441"/>
      <c r="C12" s="441"/>
      <c r="D12" s="441"/>
      <c r="E12" s="441"/>
      <c r="F12" s="441"/>
      <c r="G12" s="441"/>
      <c r="H12" s="441"/>
      <c r="I12" s="441"/>
      <c r="J12" s="441"/>
      <c r="K12" s="441"/>
    </row>
    <row r="13" spans="1:11" s="272" customFormat="1" ht="26.25">
      <c r="A13" s="441" t="s">
        <v>252</v>
      </c>
      <c r="B13" s="441"/>
      <c r="C13" s="441"/>
      <c r="D13" s="441"/>
      <c r="E13" s="441"/>
      <c r="F13" s="441"/>
      <c r="G13" s="441"/>
      <c r="H13" s="441"/>
      <c r="I13" s="441"/>
      <c r="J13" s="441"/>
      <c r="K13" s="441"/>
    </row>
    <row r="14" spans="1:11" s="272" customFormat="1" ht="38.25" customHeight="1">
      <c r="F14" s="273"/>
    </row>
    <row r="15" spans="1:11" s="272" customFormat="1" ht="30">
      <c r="A15" s="442" t="s">
        <v>266</v>
      </c>
      <c r="B15" s="442"/>
      <c r="C15" s="442"/>
      <c r="D15" s="442"/>
      <c r="E15" s="442"/>
      <c r="F15" s="442"/>
      <c r="G15" s="442"/>
      <c r="H15" s="442"/>
      <c r="I15" s="442"/>
      <c r="J15" s="442"/>
      <c r="K15" s="442"/>
    </row>
    <row r="16" spans="1:11" s="272" customFormat="1" ht="30">
      <c r="A16" s="442" t="s">
        <v>253</v>
      </c>
      <c r="B16" s="442"/>
      <c r="C16" s="442"/>
      <c r="D16" s="442"/>
      <c r="E16" s="442"/>
      <c r="F16" s="442"/>
      <c r="G16" s="442"/>
      <c r="H16" s="442"/>
      <c r="I16" s="442"/>
      <c r="J16" s="442"/>
      <c r="K16" s="442"/>
    </row>
    <row r="17" spans="1:11" s="272" customFormat="1" ht="26.25">
      <c r="A17" s="441" t="s">
        <v>277</v>
      </c>
      <c r="B17" s="441"/>
      <c r="C17" s="441"/>
      <c r="D17" s="441"/>
      <c r="E17" s="441"/>
      <c r="F17" s="441"/>
      <c r="G17" s="441"/>
      <c r="H17" s="441"/>
      <c r="I17" s="441"/>
      <c r="J17" s="441"/>
      <c r="K17" s="441"/>
    </row>
    <row r="18" spans="1:11" s="272" customFormat="1">
      <c r="A18" s="443" t="s">
        <v>273</v>
      </c>
      <c r="B18" s="444"/>
      <c r="C18" s="444"/>
      <c r="D18" s="444"/>
      <c r="E18" s="444"/>
      <c r="F18" s="444"/>
      <c r="G18" s="444"/>
      <c r="H18" s="444"/>
      <c r="I18" s="444"/>
      <c r="J18" s="444"/>
      <c r="K18" s="444"/>
    </row>
    <row r="19" spans="1:11" s="272" customFormat="1" ht="32.25" customHeight="1">
      <c r="A19" s="445" t="s">
        <v>254</v>
      </c>
      <c r="B19" s="445"/>
      <c r="C19" s="445"/>
      <c r="D19" s="445"/>
      <c r="E19" s="445"/>
      <c r="F19" s="445"/>
      <c r="G19" s="445"/>
      <c r="H19" s="445"/>
      <c r="I19" s="445"/>
      <c r="J19" s="445"/>
      <c r="K19" s="445"/>
    </row>
    <row r="20" spans="1:11" s="272" customFormat="1" ht="15">
      <c r="F20" s="274"/>
    </row>
    <row r="21" spans="1:11" s="272" customFormat="1" ht="15">
      <c r="A21" s="438" t="s">
        <v>255</v>
      </c>
      <c r="B21" s="438"/>
      <c r="C21" s="438"/>
      <c r="D21" s="438"/>
      <c r="E21" s="438"/>
      <c r="F21" s="438"/>
      <c r="G21" s="438"/>
      <c r="H21" s="438"/>
      <c r="I21" s="438"/>
      <c r="J21" s="438"/>
      <c r="K21" s="438"/>
    </row>
    <row r="22" spans="1:11" s="272" customFormat="1" ht="15">
      <c r="A22" s="438" t="s">
        <v>256</v>
      </c>
      <c r="B22" s="438"/>
      <c r="C22" s="438"/>
      <c r="D22" s="438"/>
      <c r="E22" s="438"/>
      <c r="F22" s="438"/>
      <c r="G22" s="438"/>
      <c r="H22" s="438"/>
      <c r="I22" s="438"/>
      <c r="J22" s="438"/>
      <c r="K22" s="438"/>
    </row>
    <row r="23" spans="1:11" s="272" customFormat="1" ht="15">
      <c r="A23" s="438" t="s">
        <v>257</v>
      </c>
      <c r="B23" s="438"/>
      <c r="C23" s="438"/>
      <c r="D23" s="438"/>
      <c r="E23" s="438"/>
      <c r="F23" s="438"/>
      <c r="G23" s="438"/>
      <c r="H23" s="438"/>
      <c r="I23" s="438"/>
      <c r="J23" s="438"/>
      <c r="K23" s="438"/>
    </row>
    <row r="24" spans="1:11" s="272" customFormat="1" ht="23.25" customHeight="1">
      <c r="F24" s="274"/>
    </row>
    <row r="25" spans="1:11" s="272" customFormat="1" ht="15">
      <c r="A25" s="438" t="s">
        <v>264</v>
      </c>
      <c r="B25" s="438"/>
      <c r="C25" s="438"/>
      <c r="D25" s="438"/>
      <c r="E25" s="438"/>
      <c r="F25" s="438"/>
      <c r="G25" s="438"/>
      <c r="H25" s="438"/>
      <c r="I25" s="438"/>
      <c r="J25" s="438"/>
      <c r="K25" s="438"/>
    </row>
    <row r="26" spans="1:11" s="272" customFormat="1" ht="15">
      <c r="A26" s="438" t="s">
        <v>265</v>
      </c>
      <c r="B26" s="438"/>
      <c r="C26" s="438"/>
      <c r="D26" s="438"/>
      <c r="E26" s="438"/>
      <c r="F26" s="438"/>
      <c r="G26" s="438"/>
      <c r="H26" s="438"/>
      <c r="I26" s="438"/>
      <c r="J26" s="438"/>
      <c r="K26" s="438"/>
    </row>
    <row r="27" spans="1:11" s="272" customFormat="1" ht="30.75" customHeight="1">
      <c r="F27" s="274"/>
    </row>
    <row r="28" spans="1:11" s="272" customFormat="1" ht="15">
      <c r="A28" s="438" t="s">
        <v>276</v>
      </c>
      <c r="B28" s="438"/>
      <c r="C28" s="438"/>
      <c r="D28" s="438"/>
      <c r="E28" s="438"/>
      <c r="F28" s="438"/>
      <c r="G28" s="438"/>
      <c r="H28" s="438"/>
      <c r="I28" s="438"/>
      <c r="J28" s="438"/>
      <c r="K28" s="438"/>
    </row>
    <row r="29" spans="1:11" s="272" customFormat="1" ht="15">
      <c r="A29" s="438" t="s">
        <v>274</v>
      </c>
      <c r="B29" s="438"/>
      <c r="C29" s="438"/>
      <c r="D29" s="438"/>
      <c r="E29" s="438"/>
      <c r="F29" s="438"/>
      <c r="G29" s="438"/>
      <c r="H29" s="438"/>
      <c r="I29" s="438"/>
      <c r="J29" s="438"/>
      <c r="K29" s="438"/>
    </row>
    <row r="30" spans="1:11" s="272" customFormat="1">
      <c r="A30" s="439" t="s">
        <v>258</v>
      </c>
      <c r="B30" s="439"/>
      <c r="C30" s="439"/>
      <c r="D30" s="439"/>
      <c r="E30" s="439"/>
      <c r="F30" s="439"/>
      <c r="G30" s="439"/>
      <c r="H30" s="439"/>
      <c r="I30" s="439"/>
      <c r="J30" s="439"/>
      <c r="K30" s="439"/>
    </row>
    <row r="31" spans="1:11" s="272" customFormat="1">
      <c r="A31" s="439" t="s">
        <v>259</v>
      </c>
      <c r="B31" s="439"/>
      <c r="C31" s="439"/>
      <c r="D31" s="439"/>
      <c r="E31" s="439"/>
      <c r="F31" s="439"/>
      <c r="G31" s="439"/>
      <c r="H31" s="439"/>
      <c r="I31" s="439"/>
      <c r="J31" s="439"/>
      <c r="K31" s="439"/>
    </row>
    <row r="32" spans="1:11" s="272" customFormat="1">
      <c r="A32" s="439"/>
      <c r="B32" s="439"/>
      <c r="C32" s="439"/>
      <c r="D32" s="439"/>
      <c r="E32" s="439"/>
      <c r="F32" s="439"/>
      <c r="G32" s="439"/>
      <c r="H32" s="439"/>
      <c r="I32" s="439"/>
      <c r="J32" s="439"/>
      <c r="K32" s="439"/>
    </row>
    <row r="33" spans="1:10" s="272" customFormat="1">
      <c r="A33" s="275"/>
      <c r="B33" s="275"/>
      <c r="C33" s="275"/>
      <c r="D33" s="275"/>
      <c r="E33" s="275"/>
      <c r="F33" s="275"/>
      <c r="G33" s="275"/>
      <c r="H33" s="275"/>
      <c r="I33" s="275"/>
      <c r="J33" s="275"/>
    </row>
    <row r="34" spans="1:10" s="272" customFormat="1">
      <c r="A34" s="275"/>
      <c r="B34" s="275"/>
      <c r="C34" s="275"/>
      <c r="D34" s="275"/>
      <c r="E34" s="275"/>
      <c r="F34" s="275"/>
      <c r="G34" s="275"/>
      <c r="H34" s="275"/>
      <c r="I34" s="275"/>
      <c r="J34" s="275"/>
    </row>
    <row r="35" spans="1:10" s="272" customFormat="1"/>
  </sheetData>
  <mergeCells count="17">
    <mergeCell ref="A23:K23"/>
    <mergeCell ref="A28:K28"/>
    <mergeCell ref="A17:K17"/>
    <mergeCell ref="A18:K18"/>
    <mergeCell ref="A19:K19"/>
    <mergeCell ref="A21:K21"/>
    <mergeCell ref="A22:K22"/>
    <mergeCell ref="C5:J8"/>
    <mergeCell ref="A12:K12"/>
    <mergeCell ref="A13:K13"/>
    <mergeCell ref="A15:K15"/>
    <mergeCell ref="A16:K16"/>
    <mergeCell ref="A26:K26"/>
    <mergeCell ref="A29:K29"/>
    <mergeCell ref="A30:K30"/>
    <mergeCell ref="A31:K32"/>
    <mergeCell ref="A25:K25"/>
  </mergeCells>
  <hyperlinks>
    <hyperlink ref="A30" r:id="rId1" display="http://www.hcd.ca.gov/fa/iig/"/>
    <hyperlink ref="A31" r:id="rId2" display="mailto:infill@hcd.ca.gov"/>
  </hyperlinks>
  <pageMargins left="0.45" right="0.2"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opLeftCell="A10" zoomScaleNormal="100" zoomScaleSheetLayoutView="100" workbookViewId="0">
      <selection activeCell="G11" sqref="G11:H11"/>
    </sheetView>
  </sheetViews>
  <sheetFormatPr defaultColWidth="9.140625" defaultRowHeight="12.75"/>
  <cols>
    <col min="1" max="1" width="9.140625" style="4" customWidth="1"/>
    <col min="2" max="2" width="11.5703125" style="4" customWidth="1"/>
    <col min="3" max="3" width="9.140625" style="4" customWidth="1"/>
    <col min="4" max="4" width="7.28515625" style="4" customWidth="1"/>
    <col min="5" max="5" width="9.140625" style="4" customWidth="1"/>
    <col min="6" max="6" width="7.7109375" style="4" customWidth="1"/>
    <col min="7" max="7" width="9.140625" style="4" customWidth="1"/>
    <col min="8" max="8" width="9" style="4" customWidth="1"/>
    <col min="9" max="9" width="9.5703125" style="4" customWidth="1"/>
    <col min="10" max="16384" width="9.140625" style="4"/>
  </cols>
  <sheetData>
    <row r="1" spans="1:15" ht="32.25" customHeight="1">
      <c r="A1" s="451" t="s">
        <v>183</v>
      </c>
      <c r="B1" s="451"/>
      <c r="C1" s="451"/>
      <c r="D1" s="451"/>
      <c r="E1" s="451"/>
      <c r="F1" s="451"/>
      <c r="G1" s="451"/>
      <c r="H1" s="451"/>
      <c r="I1" s="451"/>
      <c r="J1" s="451"/>
    </row>
    <row r="2" spans="1:15">
      <c r="A2" s="454" t="s">
        <v>184</v>
      </c>
      <c r="B2" s="455"/>
      <c r="C2" s="461" t="s">
        <v>207</v>
      </c>
      <c r="D2" s="461"/>
      <c r="E2" s="462"/>
      <c r="F2" s="462"/>
      <c r="G2" s="461" t="s">
        <v>275</v>
      </c>
      <c r="H2" s="461"/>
      <c r="I2" s="461"/>
      <c r="J2" s="461"/>
    </row>
    <row r="3" spans="1:15" ht="21" customHeight="1">
      <c r="A3" s="456"/>
      <c r="B3" s="457"/>
      <c r="C3" s="462"/>
      <c r="D3" s="462"/>
      <c r="E3" s="462"/>
      <c r="F3" s="462"/>
      <c r="G3" s="461"/>
      <c r="H3" s="461"/>
      <c r="I3" s="461"/>
      <c r="J3" s="461"/>
    </row>
    <row r="4" spans="1:15" ht="15.75">
      <c r="A4" s="458"/>
      <c r="B4" s="459"/>
      <c r="C4" s="452" t="s">
        <v>196</v>
      </c>
      <c r="D4" s="460"/>
      <c r="E4" s="452" t="s">
        <v>197</v>
      </c>
      <c r="F4" s="460"/>
      <c r="G4" s="452" t="s">
        <v>196</v>
      </c>
      <c r="H4" s="453"/>
      <c r="I4" s="452" t="s">
        <v>197</v>
      </c>
      <c r="J4" s="453"/>
    </row>
    <row r="5" spans="1:15" ht="123" customHeight="1">
      <c r="A5" s="446" t="s">
        <v>185</v>
      </c>
      <c r="B5" s="447"/>
      <c r="C5" s="449" t="s">
        <v>209</v>
      </c>
      <c r="D5" s="449"/>
      <c r="E5" s="449" t="s">
        <v>209</v>
      </c>
      <c r="F5" s="449"/>
      <c r="G5" s="448"/>
      <c r="H5" s="448"/>
      <c r="I5" s="448"/>
      <c r="J5" s="448"/>
      <c r="O5" s="71"/>
    </row>
    <row r="6" spans="1:15" ht="78.75" customHeight="1">
      <c r="A6" s="446" t="s">
        <v>186</v>
      </c>
      <c r="B6" s="447"/>
      <c r="C6" s="449" t="s">
        <v>209</v>
      </c>
      <c r="D6" s="449"/>
      <c r="E6" s="449" t="s">
        <v>209</v>
      </c>
      <c r="F6" s="449"/>
      <c r="G6" s="448"/>
      <c r="H6" s="448"/>
      <c r="I6" s="448"/>
      <c r="J6" s="448"/>
    </row>
    <row r="7" spans="1:15" ht="82.5" customHeight="1">
      <c r="A7" s="446" t="s">
        <v>187</v>
      </c>
      <c r="B7" s="447"/>
      <c r="C7" s="448"/>
      <c r="D7" s="448"/>
      <c r="E7" s="448"/>
      <c r="F7" s="448"/>
      <c r="G7" s="448"/>
      <c r="H7" s="448"/>
      <c r="I7" s="448"/>
      <c r="J7" s="448"/>
    </row>
    <row r="8" spans="1:15" ht="72" customHeight="1">
      <c r="A8" s="446" t="s">
        <v>188</v>
      </c>
      <c r="B8" s="447"/>
      <c r="C8" s="448"/>
      <c r="D8" s="448"/>
      <c r="E8" s="448"/>
      <c r="F8" s="448"/>
      <c r="G8" s="448"/>
      <c r="H8" s="448"/>
      <c r="I8" s="448"/>
      <c r="J8" s="448"/>
    </row>
    <row r="9" spans="1:15" ht="120" customHeight="1">
      <c r="A9" s="446" t="s">
        <v>189</v>
      </c>
      <c r="B9" s="447"/>
      <c r="C9" s="448"/>
      <c r="D9" s="448"/>
      <c r="E9" s="448"/>
      <c r="F9" s="448"/>
      <c r="G9" s="448"/>
      <c r="H9" s="448"/>
      <c r="I9" s="448"/>
      <c r="J9" s="448"/>
    </row>
    <row r="10" spans="1:15" ht="72" customHeight="1">
      <c r="A10" s="446" t="s">
        <v>190</v>
      </c>
      <c r="B10" s="447"/>
      <c r="C10" s="448"/>
      <c r="D10" s="448"/>
      <c r="E10" s="448"/>
      <c r="F10" s="448"/>
      <c r="G10" s="448"/>
      <c r="H10" s="448"/>
      <c r="I10" s="448"/>
      <c r="J10" s="448"/>
    </row>
    <row r="11" spans="1:15" ht="187.5" customHeight="1">
      <c r="A11" s="446" t="s">
        <v>195</v>
      </c>
      <c r="B11" s="447"/>
      <c r="C11" s="450" t="s">
        <v>209</v>
      </c>
      <c r="D11" s="450"/>
      <c r="E11" s="450" t="s">
        <v>209</v>
      </c>
      <c r="F11" s="450"/>
      <c r="G11" s="448"/>
      <c r="H11" s="448"/>
      <c r="I11" s="448"/>
      <c r="J11" s="448"/>
    </row>
    <row r="12" spans="1:15" ht="109.5" customHeight="1">
      <c r="A12" s="446" t="s">
        <v>191</v>
      </c>
      <c r="B12" s="447"/>
      <c r="C12" s="448"/>
      <c r="D12" s="448"/>
      <c r="E12" s="448"/>
      <c r="F12" s="448"/>
      <c r="G12" s="448"/>
      <c r="H12" s="448"/>
      <c r="I12" s="448"/>
      <c r="J12" s="448"/>
    </row>
    <row r="13" spans="1:15" ht="32.25" customHeight="1">
      <c r="A13" s="446" t="s">
        <v>192</v>
      </c>
      <c r="B13" s="447"/>
      <c r="C13" s="448"/>
      <c r="D13" s="448"/>
      <c r="E13" s="448"/>
      <c r="F13" s="448"/>
      <c r="G13" s="448"/>
      <c r="H13" s="448"/>
      <c r="I13" s="448"/>
      <c r="J13" s="448"/>
    </row>
    <row r="14" spans="1:15" ht="56.25" customHeight="1">
      <c r="A14" s="446" t="s">
        <v>193</v>
      </c>
      <c r="B14" s="447"/>
      <c r="C14" s="448"/>
      <c r="D14" s="448"/>
      <c r="E14" s="448"/>
      <c r="F14" s="448"/>
      <c r="G14" s="448"/>
      <c r="H14" s="448"/>
      <c r="I14" s="448"/>
      <c r="J14" s="448"/>
    </row>
    <row r="15" spans="1:15" ht="30.75" customHeight="1">
      <c r="A15" s="446" t="s">
        <v>194</v>
      </c>
      <c r="B15" s="447"/>
      <c r="C15" s="448"/>
      <c r="D15" s="448"/>
      <c r="E15" s="448"/>
      <c r="F15" s="448"/>
      <c r="G15" s="448"/>
      <c r="H15" s="448"/>
      <c r="I15" s="448"/>
      <c r="J15" s="448"/>
    </row>
  </sheetData>
  <sheetProtection password="D22F" sheet="1" objects="1" scenarios="1" selectLockedCells="1"/>
  <mergeCells count="63">
    <mergeCell ref="I11:J11"/>
    <mergeCell ref="I12:J12"/>
    <mergeCell ref="I15:J15"/>
    <mergeCell ref="G11:H11"/>
    <mergeCell ref="G15:H15"/>
    <mergeCell ref="G14:H14"/>
    <mergeCell ref="I14:J14"/>
    <mergeCell ref="I13:J13"/>
    <mergeCell ref="G12:H12"/>
    <mergeCell ref="G13:H13"/>
    <mergeCell ref="A1:J1"/>
    <mergeCell ref="G4:H4"/>
    <mergeCell ref="I4:J4"/>
    <mergeCell ref="A2:B4"/>
    <mergeCell ref="C4:D4"/>
    <mergeCell ref="C2:F3"/>
    <mergeCell ref="G2:J3"/>
    <mergeCell ref="E4:F4"/>
    <mergeCell ref="G9:H9"/>
    <mergeCell ref="I9:J9"/>
    <mergeCell ref="E10:F10"/>
    <mergeCell ref="G6:H6"/>
    <mergeCell ref="G7:H7"/>
    <mergeCell ref="E9:F9"/>
    <mergeCell ref="G10:H10"/>
    <mergeCell ref="I8:J8"/>
    <mergeCell ref="G8:H8"/>
    <mergeCell ref="I10:J10"/>
    <mergeCell ref="I5:J5"/>
    <mergeCell ref="C6:D6"/>
    <mergeCell ref="C7:D7"/>
    <mergeCell ref="I6:J6"/>
    <mergeCell ref="I7:J7"/>
    <mergeCell ref="E6:F6"/>
    <mergeCell ref="E7:F7"/>
    <mergeCell ref="G5:H5"/>
    <mergeCell ref="E5:F5"/>
    <mergeCell ref="A9:B9"/>
    <mergeCell ref="A15:B15"/>
    <mergeCell ref="A10:B10"/>
    <mergeCell ref="A11:B11"/>
    <mergeCell ref="A14:B14"/>
    <mergeCell ref="A13:B13"/>
    <mergeCell ref="A12:B12"/>
    <mergeCell ref="E15:F15"/>
    <mergeCell ref="E12:F12"/>
    <mergeCell ref="E13:F13"/>
    <mergeCell ref="E14:F14"/>
    <mergeCell ref="C15:D15"/>
    <mergeCell ref="C14:D14"/>
    <mergeCell ref="C13:D13"/>
    <mergeCell ref="E11:F11"/>
    <mergeCell ref="C11:D11"/>
    <mergeCell ref="C9:D9"/>
    <mergeCell ref="C10:D10"/>
    <mergeCell ref="C12:D12"/>
    <mergeCell ref="A5:B5"/>
    <mergeCell ref="A6:B6"/>
    <mergeCell ref="A7:B7"/>
    <mergeCell ref="A8:B8"/>
    <mergeCell ref="E8:F8"/>
    <mergeCell ref="C8:D8"/>
    <mergeCell ref="C5:D5"/>
  </mergeCells>
  <phoneticPr fontId="9" type="noConversion"/>
  <pageMargins left="0.7" right="0.7" top="0.75" bottom="0.75" header="0.3" footer="0.3"/>
  <pageSetup orientation="portrait" r:id="rId1"/>
  <headerFooter alignWithMargins="0">
    <oddFooter>&amp;L&amp;F&amp;C&amp;A&amp;P of &amp;N&amp;R&amp;D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6"/>
  <sheetViews>
    <sheetView view="pageBreakPreview" zoomScaleNormal="85" zoomScaleSheetLayoutView="100" workbookViewId="0">
      <selection activeCell="A7" sqref="A7:D9"/>
    </sheetView>
  </sheetViews>
  <sheetFormatPr defaultColWidth="9.140625" defaultRowHeight="12.75"/>
  <cols>
    <col min="1" max="1" width="6.7109375" style="4" customWidth="1"/>
    <col min="2" max="2" width="6.5703125" style="4" customWidth="1"/>
    <col min="3" max="3" width="10.5703125" style="4" customWidth="1"/>
    <col min="4" max="4" width="11.28515625" style="4" customWidth="1"/>
    <col min="5" max="5" width="11" style="4" customWidth="1"/>
    <col min="6" max="6" width="10.28515625" style="4" customWidth="1"/>
    <col min="7" max="7" width="10.5703125" style="4" customWidth="1"/>
    <col min="8" max="8" width="8.42578125" style="4" customWidth="1"/>
    <col min="9" max="9" width="7.140625" style="4" customWidth="1"/>
    <col min="10" max="10" width="7.85546875" style="4" customWidth="1"/>
    <col min="11" max="11" width="8.28515625" style="4" customWidth="1"/>
    <col min="12" max="12" width="9.85546875" style="4" customWidth="1"/>
    <col min="13" max="16384" width="9.140625" style="4"/>
  </cols>
  <sheetData>
    <row r="1" spans="1:21" s="73" customFormat="1" ht="23.25" customHeight="1">
      <c r="A1" s="464" t="s">
        <v>243</v>
      </c>
      <c r="B1" s="465"/>
      <c r="C1" s="465"/>
      <c r="D1" s="465"/>
      <c r="E1" s="465"/>
      <c r="F1" s="465"/>
      <c r="G1" s="465"/>
      <c r="H1" s="465"/>
      <c r="I1" s="465"/>
      <c r="J1" s="465"/>
      <c r="K1" s="465"/>
      <c r="L1" s="465"/>
    </row>
    <row r="2" spans="1:21" s="73" customFormat="1">
      <c r="A2" s="476" t="s">
        <v>204</v>
      </c>
      <c r="B2" s="476"/>
      <c r="C2" s="478"/>
      <c r="D2" s="479"/>
      <c r="E2" s="480"/>
      <c r="F2" s="78"/>
      <c r="G2" s="484" t="s">
        <v>272</v>
      </c>
      <c r="H2" s="484"/>
      <c r="I2" s="484"/>
      <c r="J2" s="484"/>
      <c r="K2" s="484"/>
      <c r="L2" s="484"/>
    </row>
    <row r="3" spans="1:21">
      <c r="A3" s="476" t="s">
        <v>205</v>
      </c>
      <c r="B3" s="477"/>
      <c r="C3" s="481"/>
      <c r="D3" s="482"/>
      <c r="E3" s="483"/>
      <c r="F3" s="77"/>
      <c r="G3" s="484"/>
      <c r="H3" s="484"/>
      <c r="I3" s="484"/>
      <c r="J3" s="484"/>
      <c r="K3" s="484"/>
      <c r="L3" s="484"/>
      <c r="O3" s="4" t="s">
        <v>7</v>
      </c>
      <c r="R3" s="71"/>
    </row>
    <row r="4" spans="1:21" ht="25.5" customHeight="1">
      <c r="A4" s="5"/>
      <c r="B4" s="5"/>
      <c r="C4" s="5"/>
      <c r="D4" s="5"/>
      <c r="E4" s="5"/>
      <c r="F4" s="5"/>
      <c r="G4" s="484"/>
      <c r="H4" s="484"/>
      <c r="I4" s="484"/>
      <c r="J4" s="484"/>
      <c r="K4" s="484"/>
      <c r="L4" s="484"/>
    </row>
    <row r="5" spans="1:21">
      <c r="A5" s="88" t="s">
        <v>123</v>
      </c>
      <c r="B5" s="72"/>
      <c r="C5" s="72"/>
      <c r="D5" s="72"/>
      <c r="E5" s="72"/>
      <c r="F5" s="72"/>
      <c r="G5" s="72"/>
      <c r="H5" s="72"/>
      <c r="I5" s="72"/>
      <c r="J5" s="72"/>
      <c r="K5" s="72"/>
      <c r="L5" s="72"/>
    </row>
    <row r="6" spans="1:21" ht="68.849999999999994" customHeight="1">
      <c r="A6" s="280" t="s">
        <v>270</v>
      </c>
      <c r="B6" s="280" t="s">
        <v>1</v>
      </c>
      <c r="C6" s="280" t="s">
        <v>244</v>
      </c>
      <c r="D6" s="281" t="s">
        <v>206</v>
      </c>
      <c r="E6" s="281" t="s">
        <v>198</v>
      </c>
      <c r="F6" s="282" t="s">
        <v>200</v>
      </c>
      <c r="G6" s="281" t="s">
        <v>199</v>
      </c>
      <c r="H6" s="280" t="s">
        <v>201</v>
      </c>
      <c r="I6" s="279" t="s">
        <v>267</v>
      </c>
      <c r="J6" s="279" t="s">
        <v>4</v>
      </c>
      <c r="K6" s="279" t="s">
        <v>268</v>
      </c>
      <c r="L6" s="279" t="s">
        <v>269</v>
      </c>
    </row>
    <row r="7" spans="1:21">
      <c r="A7" s="1"/>
      <c r="B7" s="1"/>
      <c r="C7" s="1"/>
      <c r="D7" s="263"/>
      <c r="E7" s="268">
        <f>SUM(B7*D7)</f>
        <v>0</v>
      </c>
      <c r="F7" s="263"/>
      <c r="G7" s="296">
        <f>SUM(D7+F7)</f>
        <v>0</v>
      </c>
      <c r="H7" s="70"/>
      <c r="I7" s="2"/>
      <c r="J7" s="2"/>
      <c r="K7" s="2"/>
      <c r="L7" s="2"/>
      <c r="M7" s="80"/>
      <c r="U7" s="81"/>
    </row>
    <row r="8" spans="1:21">
      <c r="A8" s="1"/>
      <c r="B8" s="1"/>
      <c r="C8" s="1"/>
      <c r="D8" s="263"/>
      <c r="E8" s="268">
        <f t="shared" ref="E8:E30" si="0">SUM(B8*D8)</f>
        <v>0</v>
      </c>
      <c r="F8" s="263"/>
      <c r="G8" s="296">
        <f t="shared" ref="G8:G30" si="1">SUM(D8+F8)</f>
        <v>0</v>
      </c>
      <c r="H8" s="70"/>
      <c r="I8" s="2"/>
      <c r="J8" s="2"/>
      <c r="K8" s="2"/>
      <c r="L8" s="2"/>
      <c r="M8" s="82"/>
    </row>
    <row r="9" spans="1:21">
      <c r="A9" s="1"/>
      <c r="B9" s="1"/>
      <c r="C9" s="1"/>
      <c r="D9" s="263"/>
      <c r="E9" s="268">
        <f t="shared" si="0"/>
        <v>0</v>
      </c>
      <c r="F9" s="263"/>
      <c r="G9" s="296">
        <f t="shared" si="1"/>
        <v>0</v>
      </c>
      <c r="H9" s="70"/>
      <c r="I9" s="2"/>
      <c r="J9" s="2"/>
      <c r="K9" s="2"/>
      <c r="L9" s="2"/>
      <c r="M9" s="82"/>
      <c r="U9" s="83"/>
    </row>
    <row r="10" spans="1:21">
      <c r="A10" s="1"/>
      <c r="B10" s="1"/>
      <c r="C10" s="1"/>
      <c r="D10" s="263"/>
      <c r="E10" s="268">
        <f t="shared" si="0"/>
        <v>0</v>
      </c>
      <c r="F10" s="263"/>
      <c r="G10" s="296">
        <f t="shared" si="1"/>
        <v>0</v>
      </c>
      <c r="H10" s="70"/>
      <c r="I10" s="2"/>
      <c r="J10" s="2"/>
      <c r="K10" s="2"/>
      <c r="L10" s="2"/>
      <c r="M10" s="82"/>
      <c r="U10" s="83"/>
    </row>
    <row r="11" spans="1:21">
      <c r="A11" s="1"/>
      <c r="B11" s="1"/>
      <c r="C11" s="1"/>
      <c r="D11" s="263"/>
      <c r="E11" s="268">
        <f t="shared" si="0"/>
        <v>0</v>
      </c>
      <c r="F11" s="263"/>
      <c r="G11" s="296">
        <f t="shared" si="1"/>
        <v>0</v>
      </c>
      <c r="H11" s="70"/>
      <c r="I11" s="2"/>
      <c r="J11" s="2"/>
      <c r="K11" s="2"/>
      <c r="L11" s="2"/>
      <c r="M11" s="82"/>
      <c r="U11" s="83"/>
    </row>
    <row r="12" spans="1:21">
      <c r="A12" s="1"/>
      <c r="B12" s="1"/>
      <c r="C12" s="1"/>
      <c r="D12" s="263"/>
      <c r="E12" s="268">
        <f t="shared" si="0"/>
        <v>0</v>
      </c>
      <c r="F12" s="263"/>
      <c r="G12" s="296">
        <f t="shared" si="1"/>
        <v>0</v>
      </c>
      <c r="H12" s="70"/>
      <c r="I12" s="2"/>
      <c r="J12" s="2"/>
      <c r="K12" s="2"/>
      <c r="L12" s="2"/>
      <c r="M12" s="82"/>
      <c r="U12" s="83"/>
    </row>
    <row r="13" spans="1:21">
      <c r="A13" s="1"/>
      <c r="B13" s="1"/>
      <c r="C13" s="1"/>
      <c r="D13" s="263"/>
      <c r="E13" s="268">
        <f t="shared" si="0"/>
        <v>0</v>
      </c>
      <c r="F13" s="263"/>
      <c r="G13" s="296">
        <f t="shared" si="1"/>
        <v>0</v>
      </c>
      <c r="H13" s="70"/>
      <c r="I13" s="2"/>
      <c r="J13" s="2"/>
      <c r="K13" s="2"/>
      <c r="L13" s="2"/>
      <c r="M13" s="82"/>
    </row>
    <row r="14" spans="1:21">
      <c r="A14" s="1"/>
      <c r="B14" s="1"/>
      <c r="C14" s="1"/>
      <c r="D14" s="263"/>
      <c r="E14" s="268">
        <f>SUM(B14*D14)</f>
        <v>0</v>
      </c>
      <c r="F14" s="263"/>
      <c r="G14" s="296">
        <f t="shared" ref="G14:G21" si="2">SUM(D14+F14)</f>
        <v>0</v>
      </c>
      <c r="H14" s="70"/>
      <c r="I14" s="2"/>
      <c r="J14" s="2"/>
      <c r="K14" s="2"/>
      <c r="L14" s="2"/>
      <c r="M14" s="82"/>
    </row>
    <row r="15" spans="1:21">
      <c r="A15" s="1"/>
      <c r="B15" s="1"/>
      <c r="C15" s="1"/>
      <c r="D15" s="263"/>
      <c r="E15" s="268">
        <f>SUM(B15*D15)</f>
        <v>0</v>
      </c>
      <c r="F15" s="263"/>
      <c r="G15" s="296">
        <f t="shared" si="2"/>
        <v>0</v>
      </c>
      <c r="H15" s="70"/>
      <c r="I15" s="2"/>
      <c r="J15" s="2"/>
      <c r="K15" s="2"/>
      <c r="L15" s="2"/>
      <c r="M15" s="82"/>
    </row>
    <row r="16" spans="1:21">
      <c r="A16" s="1"/>
      <c r="B16" s="1"/>
      <c r="C16" s="1"/>
      <c r="D16" s="263"/>
      <c r="E16" s="268">
        <f>SUM(B16*D16)</f>
        <v>0</v>
      </c>
      <c r="F16" s="263"/>
      <c r="G16" s="296">
        <f t="shared" si="2"/>
        <v>0</v>
      </c>
      <c r="H16" s="70"/>
      <c r="I16" s="2"/>
      <c r="J16" s="2"/>
      <c r="K16" s="2"/>
      <c r="L16" s="2"/>
      <c r="M16" s="82"/>
    </row>
    <row r="17" spans="1:13">
      <c r="A17" s="1"/>
      <c r="B17" s="1"/>
      <c r="C17" s="1"/>
      <c r="D17" s="263"/>
      <c r="E17" s="268">
        <f>SUM(B17*D17)</f>
        <v>0</v>
      </c>
      <c r="F17" s="263"/>
      <c r="G17" s="296">
        <f t="shared" si="2"/>
        <v>0</v>
      </c>
      <c r="H17" s="70"/>
      <c r="I17" s="2"/>
      <c r="J17" s="2"/>
      <c r="K17" s="2"/>
      <c r="L17" s="2"/>
      <c r="M17" s="82"/>
    </row>
    <row r="18" spans="1:13">
      <c r="A18" s="1"/>
      <c r="B18" s="1"/>
      <c r="C18" s="1"/>
      <c r="D18" s="263"/>
      <c r="E18" s="268">
        <f>SUM(B18*D18)</f>
        <v>0</v>
      </c>
      <c r="F18" s="263"/>
      <c r="G18" s="296">
        <f t="shared" si="2"/>
        <v>0</v>
      </c>
      <c r="H18" s="70"/>
      <c r="I18" s="2"/>
      <c r="J18" s="2"/>
      <c r="K18" s="2"/>
      <c r="L18" s="2"/>
      <c r="M18" s="82"/>
    </row>
    <row r="19" spans="1:13" ht="43.15" customHeight="1">
      <c r="A19" s="233"/>
      <c r="B19" s="234"/>
      <c r="C19" s="234"/>
      <c r="D19" s="263" t="s">
        <v>245</v>
      </c>
      <c r="E19" s="268">
        <f>SUM(E7:E18)*12</f>
        <v>0</v>
      </c>
      <c r="F19" s="264"/>
      <c r="G19" s="297"/>
      <c r="H19" s="236"/>
      <c r="I19" s="235"/>
      <c r="J19" s="235"/>
      <c r="K19" s="235"/>
      <c r="L19" s="235"/>
      <c r="M19" s="82"/>
    </row>
    <row r="20" spans="1:13">
      <c r="A20" s="1"/>
      <c r="B20" s="1"/>
      <c r="C20" s="238"/>
      <c r="D20" s="263"/>
      <c r="E20" s="268">
        <f>SUM(B20*D20)</f>
        <v>0</v>
      </c>
      <c r="F20" s="263"/>
      <c r="G20" s="296">
        <f t="shared" si="2"/>
        <v>0</v>
      </c>
      <c r="H20" s="70"/>
      <c r="I20" s="2"/>
      <c r="J20" s="2"/>
      <c r="K20" s="2"/>
      <c r="L20" s="2"/>
      <c r="M20" s="82"/>
    </row>
    <row r="21" spans="1:13">
      <c r="A21" s="1"/>
      <c r="B21" s="1"/>
      <c r="C21" s="238"/>
      <c r="D21" s="263"/>
      <c r="E21" s="268">
        <f>SUM(B21*D21)</f>
        <v>0</v>
      </c>
      <c r="F21" s="263"/>
      <c r="G21" s="296">
        <f t="shared" si="2"/>
        <v>0</v>
      </c>
      <c r="H21" s="70"/>
      <c r="I21" s="2"/>
      <c r="J21" s="2"/>
      <c r="K21" s="2"/>
      <c r="L21" s="2"/>
      <c r="M21" s="82"/>
    </row>
    <row r="22" spans="1:13">
      <c r="A22" s="1"/>
      <c r="B22" s="1"/>
      <c r="C22" s="238"/>
      <c r="D22" s="263"/>
      <c r="E22" s="268">
        <f t="shared" si="0"/>
        <v>0</v>
      </c>
      <c r="F22" s="263"/>
      <c r="G22" s="296">
        <f t="shared" si="1"/>
        <v>0</v>
      </c>
      <c r="H22" s="70"/>
      <c r="I22" s="2"/>
      <c r="J22" s="2"/>
      <c r="K22" s="2"/>
      <c r="L22" s="2"/>
      <c r="M22" s="82"/>
    </row>
    <row r="23" spans="1:13">
      <c r="A23" s="1"/>
      <c r="B23" s="1"/>
      <c r="C23" s="238"/>
      <c r="D23" s="263"/>
      <c r="E23" s="268">
        <f t="shared" si="0"/>
        <v>0</v>
      </c>
      <c r="F23" s="263"/>
      <c r="G23" s="296">
        <f t="shared" si="1"/>
        <v>0</v>
      </c>
      <c r="H23" s="70"/>
      <c r="I23" s="2"/>
      <c r="J23" s="2"/>
      <c r="K23" s="2"/>
      <c r="L23" s="2"/>
      <c r="M23" s="82"/>
    </row>
    <row r="24" spans="1:13">
      <c r="A24" s="1"/>
      <c r="B24" s="1"/>
      <c r="C24" s="238"/>
      <c r="D24" s="263"/>
      <c r="E24" s="268">
        <f t="shared" si="0"/>
        <v>0</v>
      </c>
      <c r="F24" s="263"/>
      <c r="G24" s="296">
        <f t="shared" si="1"/>
        <v>0</v>
      </c>
      <c r="H24" s="70"/>
      <c r="I24" s="2"/>
      <c r="J24" s="2"/>
      <c r="K24" s="2"/>
      <c r="L24" s="2"/>
      <c r="M24" s="82"/>
    </row>
    <row r="25" spans="1:13">
      <c r="A25" s="1"/>
      <c r="B25" s="1"/>
      <c r="C25" s="238"/>
      <c r="D25" s="263"/>
      <c r="E25" s="268">
        <f t="shared" si="0"/>
        <v>0</v>
      </c>
      <c r="F25" s="263"/>
      <c r="G25" s="296">
        <f t="shared" si="1"/>
        <v>0</v>
      </c>
      <c r="H25" s="70"/>
      <c r="I25" s="2"/>
      <c r="J25" s="2"/>
      <c r="K25" s="2"/>
      <c r="L25" s="2"/>
      <c r="M25" s="82"/>
    </row>
    <row r="26" spans="1:13">
      <c r="A26" s="1"/>
      <c r="B26" s="1"/>
      <c r="C26" s="238"/>
      <c r="D26" s="263"/>
      <c r="E26" s="268">
        <f t="shared" si="0"/>
        <v>0</v>
      </c>
      <c r="F26" s="263"/>
      <c r="G26" s="296">
        <f t="shared" si="1"/>
        <v>0</v>
      </c>
      <c r="H26" s="70"/>
      <c r="I26" s="2"/>
      <c r="J26" s="2"/>
      <c r="K26" s="2"/>
      <c r="L26" s="2"/>
      <c r="M26" s="82"/>
    </row>
    <row r="27" spans="1:13">
      <c r="A27" s="1"/>
      <c r="B27" s="1"/>
      <c r="C27" s="238"/>
      <c r="D27" s="263"/>
      <c r="E27" s="268">
        <f t="shared" si="0"/>
        <v>0</v>
      </c>
      <c r="F27" s="263"/>
      <c r="G27" s="296">
        <f t="shared" si="1"/>
        <v>0</v>
      </c>
      <c r="H27" s="70"/>
      <c r="I27" s="2"/>
      <c r="J27" s="2"/>
      <c r="K27" s="2"/>
      <c r="L27" s="2"/>
      <c r="M27" s="82"/>
    </row>
    <row r="28" spans="1:13">
      <c r="A28" s="1"/>
      <c r="B28" s="1"/>
      <c r="C28" s="238"/>
      <c r="D28" s="263"/>
      <c r="E28" s="268">
        <f t="shared" si="0"/>
        <v>0</v>
      </c>
      <c r="F28" s="263"/>
      <c r="G28" s="296">
        <f t="shared" si="1"/>
        <v>0</v>
      </c>
      <c r="H28" s="70"/>
      <c r="I28" s="277"/>
      <c r="J28" s="277"/>
      <c r="K28" s="277"/>
      <c r="L28" s="277"/>
      <c r="M28" s="82"/>
    </row>
    <row r="29" spans="1:13">
      <c r="A29" s="1"/>
      <c r="B29" s="1"/>
      <c r="C29" s="238"/>
      <c r="D29" s="263"/>
      <c r="E29" s="268">
        <f t="shared" si="0"/>
        <v>0</v>
      </c>
      <c r="F29" s="263"/>
      <c r="G29" s="296">
        <f t="shared" si="1"/>
        <v>0</v>
      </c>
      <c r="H29" s="70"/>
      <c r="I29" s="277"/>
      <c r="J29" s="277"/>
      <c r="K29" s="277"/>
      <c r="L29" s="277"/>
      <c r="M29" s="82"/>
    </row>
    <row r="30" spans="1:13">
      <c r="A30" s="1"/>
      <c r="B30" s="3"/>
      <c r="C30" s="239"/>
      <c r="D30" s="263"/>
      <c r="E30" s="268">
        <f t="shared" si="0"/>
        <v>0</v>
      </c>
      <c r="F30" s="263"/>
      <c r="G30" s="296">
        <f t="shared" si="1"/>
        <v>0</v>
      </c>
      <c r="H30" s="70"/>
      <c r="I30" s="276"/>
      <c r="J30" s="276"/>
      <c r="K30" s="276"/>
      <c r="L30" s="276"/>
      <c r="M30" s="82"/>
    </row>
    <row r="31" spans="1:13" ht="38.25">
      <c r="A31" s="233"/>
      <c r="B31" s="234"/>
      <c r="C31" s="234"/>
      <c r="D31" s="263" t="s">
        <v>246</v>
      </c>
      <c r="E31" s="268">
        <f>SUM(E20:E30)*12</f>
        <v>0</v>
      </c>
      <c r="F31" s="265"/>
      <c r="G31" s="266"/>
      <c r="H31" s="236"/>
      <c r="I31" s="237"/>
      <c r="J31" s="237"/>
      <c r="K31" s="237"/>
      <c r="L31" s="237"/>
      <c r="M31" s="82"/>
    </row>
    <row r="32" spans="1:13">
      <c r="A32" s="89" t="s">
        <v>0</v>
      </c>
      <c r="B32" s="90">
        <f>SUM(B7:B30)</f>
        <v>0</v>
      </c>
      <c r="C32" s="91">
        <f>SUM(C7:C30)</f>
        <v>0</v>
      </c>
      <c r="D32" s="266"/>
      <c r="E32" s="268">
        <f>+E19+E31</f>
        <v>0</v>
      </c>
      <c r="F32" s="266"/>
      <c r="G32" s="267"/>
      <c r="H32" s="109"/>
      <c r="I32" s="110">
        <f>SUM(I7:I30)</f>
        <v>0</v>
      </c>
      <c r="J32" s="110">
        <f>SUM(J7:J30)</f>
        <v>0</v>
      </c>
      <c r="K32" s="110">
        <f>SUM(K7:K30)</f>
        <v>0</v>
      </c>
      <c r="L32" s="110">
        <f>SUM(L7:L30)</f>
        <v>0</v>
      </c>
      <c r="M32" s="84"/>
    </row>
    <row r="33" spans="1:13" ht="6" customHeight="1">
      <c r="A33" s="92"/>
      <c r="B33" s="92"/>
      <c r="C33" s="92"/>
      <c r="D33" s="92"/>
      <c r="E33" s="94"/>
      <c r="F33" s="93"/>
      <c r="G33" s="95"/>
      <c r="H33" s="96"/>
      <c r="I33" s="92"/>
      <c r="J33" s="92"/>
      <c r="K33" s="92"/>
      <c r="L33" s="92"/>
      <c r="M33" s="82"/>
    </row>
    <row r="34" spans="1:13">
      <c r="A34" s="470" t="s">
        <v>121</v>
      </c>
      <c r="B34" s="470"/>
      <c r="C34" s="100"/>
      <c r="D34" s="100"/>
      <c r="E34" s="94"/>
      <c r="F34" s="99"/>
      <c r="G34" s="98"/>
      <c r="H34" s="97"/>
      <c r="I34" s="97"/>
      <c r="J34" s="97"/>
      <c r="K34" s="97"/>
      <c r="L34" s="97"/>
      <c r="M34" s="82"/>
    </row>
    <row r="35" spans="1:13">
      <c r="A35" s="474"/>
      <c r="B35" s="474"/>
      <c r="C35" s="474"/>
      <c r="D35" s="474"/>
      <c r="E35" s="474"/>
      <c r="F35" s="474"/>
      <c r="G35" s="471" t="s">
        <v>5</v>
      </c>
      <c r="H35" s="471"/>
      <c r="I35" s="463"/>
      <c r="J35" s="463"/>
      <c r="K35" s="463"/>
      <c r="L35" s="463"/>
    </row>
    <row r="36" spans="1:13">
      <c r="A36" s="475"/>
      <c r="B36" s="475"/>
      <c r="C36" s="475"/>
      <c r="D36" s="475"/>
      <c r="E36" s="475"/>
      <c r="F36" s="475"/>
      <c r="G36" s="394"/>
      <c r="H36" s="394"/>
      <c r="I36" s="463"/>
      <c r="J36" s="463"/>
      <c r="K36" s="463"/>
      <c r="L36" s="463"/>
    </row>
    <row r="37" spans="1:13" ht="14.25" customHeight="1">
      <c r="A37" s="111"/>
      <c r="B37" s="112"/>
      <c r="C37" s="112"/>
      <c r="D37" s="101"/>
      <c r="E37" s="101"/>
      <c r="F37" s="101"/>
      <c r="G37" s="102"/>
      <c r="H37" s="102"/>
      <c r="I37" s="103"/>
      <c r="J37" s="103"/>
      <c r="K37" s="103"/>
      <c r="L37" s="103"/>
    </row>
    <row r="38" spans="1:13">
      <c r="A38" s="472" t="s">
        <v>180</v>
      </c>
      <c r="B38" s="473"/>
      <c r="C38" s="473"/>
      <c r="D38" s="473"/>
      <c r="E38" s="473"/>
      <c r="F38" s="473"/>
      <c r="G38" s="473"/>
      <c r="H38" s="473"/>
      <c r="I38" s="473"/>
      <c r="J38" s="473"/>
      <c r="K38" s="473"/>
      <c r="L38" s="473"/>
    </row>
    <row r="39" spans="1:13" ht="33.75" customHeight="1">
      <c r="A39" s="107" t="s">
        <v>270</v>
      </c>
      <c r="B39" s="107" t="s">
        <v>1</v>
      </c>
      <c r="C39" s="107" t="s">
        <v>2</v>
      </c>
      <c r="D39" s="107" t="s">
        <v>6</v>
      </c>
      <c r="E39" s="107" t="s">
        <v>201</v>
      </c>
      <c r="F39" s="108" t="s">
        <v>4</v>
      </c>
      <c r="G39" s="5"/>
      <c r="H39" s="5"/>
      <c r="I39" s="5"/>
      <c r="J39" s="5"/>
      <c r="K39" s="5"/>
      <c r="L39" s="5"/>
    </row>
    <row r="40" spans="1:13" ht="14.25" customHeight="1">
      <c r="A40" s="113"/>
      <c r="B40" s="113"/>
      <c r="C40" s="113"/>
      <c r="D40" s="396"/>
      <c r="E40" s="395"/>
      <c r="F40" s="114"/>
      <c r="G40" s="5"/>
      <c r="H40" s="5"/>
      <c r="I40" s="5"/>
      <c r="J40" s="5"/>
      <c r="K40" s="5"/>
      <c r="L40" s="5"/>
    </row>
    <row r="41" spans="1:13">
      <c r="A41" s="113"/>
      <c r="B41" s="113"/>
      <c r="C41" s="113"/>
      <c r="D41" s="396"/>
      <c r="E41" s="395"/>
      <c r="F41" s="114"/>
      <c r="G41" s="5" t="s">
        <v>7</v>
      </c>
      <c r="H41" s="5"/>
      <c r="I41" s="5"/>
      <c r="J41" s="5"/>
      <c r="K41" s="5"/>
      <c r="L41" s="5"/>
    </row>
    <row r="42" spans="1:13">
      <c r="A42" s="113"/>
      <c r="B42" s="113"/>
      <c r="C42" s="113"/>
      <c r="D42" s="396"/>
      <c r="E42" s="395"/>
      <c r="F42" s="114"/>
      <c r="G42" s="5"/>
      <c r="H42" s="5"/>
      <c r="I42" s="5"/>
      <c r="J42" s="5"/>
      <c r="K42" s="5"/>
      <c r="L42" s="5"/>
    </row>
    <row r="43" spans="1:13">
      <c r="A43" s="113"/>
      <c r="B43" s="113"/>
      <c r="C43" s="113"/>
      <c r="D43" s="396"/>
      <c r="E43" s="395"/>
      <c r="F43" s="114"/>
      <c r="G43" s="5"/>
      <c r="H43" s="5"/>
      <c r="I43" s="5"/>
      <c r="J43" s="5"/>
      <c r="K43" s="5"/>
      <c r="L43" s="5"/>
    </row>
    <row r="44" spans="1:13">
      <c r="A44" s="113"/>
      <c r="B44" s="113"/>
      <c r="C44" s="113"/>
      <c r="D44" s="396"/>
      <c r="E44" s="395"/>
      <c r="F44" s="114"/>
      <c r="G44" s="5"/>
      <c r="H44" s="5"/>
      <c r="I44" s="5"/>
      <c r="J44" s="5"/>
      <c r="K44" s="5"/>
      <c r="L44" s="5"/>
    </row>
    <row r="45" spans="1:13">
      <c r="A45" s="113"/>
      <c r="B45" s="113"/>
      <c r="C45" s="113"/>
      <c r="D45" s="396"/>
      <c r="E45" s="395"/>
      <c r="F45" s="114"/>
      <c r="G45" s="5"/>
      <c r="H45" s="5"/>
      <c r="I45" s="5"/>
      <c r="J45" s="5"/>
      <c r="K45" s="5"/>
      <c r="L45" s="5"/>
    </row>
    <row r="46" spans="1:13">
      <c r="A46" s="113"/>
      <c r="B46" s="113"/>
      <c r="C46" s="113"/>
      <c r="D46" s="396"/>
      <c r="E46" s="395"/>
      <c r="F46" s="114"/>
      <c r="G46" s="5"/>
      <c r="H46" s="5"/>
      <c r="I46" s="5"/>
      <c r="J46" s="5"/>
      <c r="K46" s="5"/>
      <c r="L46" s="5"/>
    </row>
    <row r="47" spans="1:13">
      <c r="A47" s="398" t="s">
        <v>0</v>
      </c>
      <c r="B47" s="399">
        <f>SUM(B40:B46)</f>
        <v>0</v>
      </c>
      <c r="C47" s="399">
        <f>SUM(C40:C46)</f>
        <v>0</v>
      </c>
      <c r="D47" s="400"/>
      <c r="E47" s="397"/>
      <c r="F47" s="397">
        <f>SUM(F40:F46)</f>
        <v>0</v>
      </c>
      <c r="G47" s="5"/>
      <c r="H47" s="5"/>
      <c r="I47" s="5"/>
      <c r="J47" s="5"/>
      <c r="K47" s="5"/>
      <c r="L47" s="5"/>
    </row>
    <row r="48" spans="1:13">
      <c r="A48" s="104"/>
      <c r="B48" s="104"/>
      <c r="C48" s="104"/>
      <c r="D48" s="105"/>
      <c r="E48" s="8"/>
      <c r="F48" s="8"/>
      <c r="G48" s="5"/>
      <c r="H48" s="5"/>
      <c r="I48" s="5"/>
      <c r="J48" s="5"/>
      <c r="K48" s="5"/>
      <c r="L48" s="5"/>
    </row>
    <row r="49" spans="1:12">
      <c r="A49" s="104"/>
      <c r="B49" s="104"/>
      <c r="C49" s="104"/>
      <c r="D49" s="105"/>
      <c r="E49" s="8"/>
      <c r="F49" s="8"/>
      <c r="G49" s="5"/>
      <c r="H49" s="5"/>
      <c r="I49" s="5"/>
      <c r="J49" s="5"/>
      <c r="K49" s="5"/>
      <c r="L49" s="5"/>
    </row>
    <row r="50" spans="1:12">
      <c r="A50" s="5"/>
      <c r="B50" s="5"/>
      <c r="C50" s="5"/>
      <c r="D50" s="5"/>
      <c r="E50" s="5"/>
      <c r="F50" s="5"/>
      <c r="G50" s="5"/>
      <c r="H50" s="5"/>
      <c r="I50" s="5"/>
      <c r="J50" s="5"/>
      <c r="K50" s="5"/>
      <c r="L50" s="5"/>
    </row>
    <row r="51" spans="1:12">
      <c r="A51" s="278" t="s">
        <v>122</v>
      </c>
      <c r="B51" s="278"/>
      <c r="C51" s="5"/>
      <c r="D51" s="5"/>
      <c r="E51" s="5"/>
      <c r="F51" s="5"/>
      <c r="G51" s="5"/>
      <c r="H51" s="74"/>
      <c r="I51" s="74"/>
      <c r="J51" s="74"/>
      <c r="K51" s="74"/>
      <c r="L51" s="74"/>
    </row>
    <row r="52" spans="1:12">
      <c r="A52" s="466"/>
      <c r="B52" s="467"/>
      <c r="C52" s="467"/>
      <c r="D52" s="467"/>
      <c r="E52" s="467"/>
      <c r="F52" s="467"/>
      <c r="G52" s="467"/>
      <c r="H52" s="467"/>
      <c r="I52" s="467"/>
      <c r="J52" s="467"/>
      <c r="K52" s="467"/>
      <c r="L52" s="468"/>
    </row>
    <row r="53" spans="1:12" ht="68.45" customHeight="1">
      <c r="A53" s="285"/>
      <c r="B53" s="283" t="s">
        <v>203</v>
      </c>
      <c r="C53" s="284" t="s">
        <v>202</v>
      </c>
      <c r="D53" s="284" t="s">
        <v>182</v>
      </c>
      <c r="E53" s="284" t="s">
        <v>247</v>
      </c>
      <c r="F53" s="284" t="s">
        <v>249</v>
      </c>
      <c r="G53" s="284" t="s">
        <v>248</v>
      </c>
      <c r="H53" s="284" t="s">
        <v>271</v>
      </c>
      <c r="I53" s="485" t="s">
        <v>208</v>
      </c>
      <c r="J53" s="486"/>
      <c r="K53" s="486"/>
      <c r="L53" s="487"/>
    </row>
    <row r="54" spans="1:12">
      <c r="A54" s="401"/>
      <c r="B54" s="86">
        <v>0</v>
      </c>
      <c r="C54" s="85">
        <v>0</v>
      </c>
      <c r="D54" s="270">
        <v>0</v>
      </c>
      <c r="E54" s="85">
        <f t="shared" ref="E54:E59" si="3">B54*C54*D54</f>
        <v>0</v>
      </c>
      <c r="F54" s="85"/>
      <c r="G54" s="85"/>
      <c r="H54" s="85"/>
      <c r="I54" s="488"/>
      <c r="J54" s="489"/>
      <c r="K54" s="489"/>
      <c r="L54" s="490"/>
    </row>
    <row r="55" spans="1:12">
      <c r="A55" s="401"/>
      <c r="B55" s="86"/>
      <c r="C55" s="85"/>
      <c r="D55" s="270"/>
      <c r="E55" s="85">
        <f t="shared" si="3"/>
        <v>0</v>
      </c>
      <c r="F55" s="85"/>
      <c r="G55" s="85"/>
      <c r="H55" s="85"/>
      <c r="I55" s="488"/>
      <c r="J55" s="489"/>
      <c r="K55" s="489"/>
      <c r="L55" s="490"/>
    </row>
    <row r="56" spans="1:12">
      <c r="A56" s="401"/>
      <c r="B56" s="86"/>
      <c r="C56" s="85"/>
      <c r="D56" s="270"/>
      <c r="E56" s="85">
        <f t="shared" si="3"/>
        <v>0</v>
      </c>
      <c r="F56" s="85"/>
      <c r="G56" s="85"/>
      <c r="H56" s="85"/>
      <c r="I56" s="488"/>
      <c r="J56" s="489"/>
      <c r="K56" s="489"/>
      <c r="L56" s="490"/>
    </row>
    <row r="57" spans="1:12">
      <c r="A57" s="401"/>
      <c r="B57" s="86"/>
      <c r="C57" s="85"/>
      <c r="D57" s="270"/>
      <c r="E57" s="85">
        <f t="shared" si="3"/>
        <v>0</v>
      </c>
      <c r="F57" s="85"/>
      <c r="G57" s="85"/>
      <c r="H57" s="85"/>
      <c r="I57" s="488"/>
      <c r="J57" s="489"/>
      <c r="K57" s="489"/>
      <c r="L57" s="490"/>
    </row>
    <row r="58" spans="1:12">
      <c r="A58" s="401"/>
      <c r="B58" s="86"/>
      <c r="C58" s="85"/>
      <c r="D58" s="270"/>
      <c r="E58" s="85">
        <f t="shared" si="3"/>
        <v>0</v>
      </c>
      <c r="F58" s="85"/>
      <c r="G58" s="85"/>
      <c r="H58" s="85"/>
      <c r="I58" s="488"/>
      <c r="J58" s="489"/>
      <c r="K58" s="489"/>
      <c r="L58" s="490"/>
    </row>
    <row r="59" spans="1:12">
      <c r="A59" s="401"/>
      <c r="B59" s="86"/>
      <c r="C59" s="85"/>
      <c r="D59" s="270"/>
      <c r="E59" s="85">
        <f t="shared" si="3"/>
        <v>0</v>
      </c>
      <c r="F59" s="85"/>
      <c r="G59" s="85"/>
      <c r="H59" s="85"/>
      <c r="I59" s="488"/>
      <c r="J59" s="489"/>
      <c r="K59" s="489"/>
      <c r="L59" s="490"/>
    </row>
    <row r="60" spans="1:12">
      <c r="A60" s="401" t="s">
        <v>0</v>
      </c>
      <c r="B60" s="402">
        <f>SUM(B54:B59)</f>
        <v>0</v>
      </c>
      <c r="C60" s="403">
        <f>SUM(C54:C59)</f>
        <v>0</v>
      </c>
      <c r="D60" s="404">
        <f>AVERAGE(D54:D59)</f>
        <v>0</v>
      </c>
      <c r="E60" s="403">
        <f>SUM(E54:E59)</f>
        <v>0</v>
      </c>
      <c r="F60" s="403">
        <f>SUM(F54:F59)</f>
        <v>0</v>
      </c>
      <c r="G60" s="403">
        <f>SUM(G54:G59)</f>
        <v>0</v>
      </c>
      <c r="H60" s="403">
        <f>SUM(H54:H59)</f>
        <v>0</v>
      </c>
      <c r="I60" s="492"/>
      <c r="J60" s="493"/>
      <c r="K60" s="493"/>
      <c r="L60" s="494"/>
    </row>
    <row r="61" spans="1:12">
      <c r="A61" s="5"/>
      <c r="B61" s="5"/>
      <c r="C61" s="269"/>
      <c r="D61" s="5"/>
      <c r="E61" s="106"/>
      <c r="F61" s="5"/>
      <c r="G61" s="5"/>
      <c r="H61" s="79"/>
      <c r="I61" s="79"/>
      <c r="J61" s="79"/>
      <c r="K61" s="79"/>
      <c r="L61" s="79"/>
    </row>
    <row r="62" spans="1:12">
      <c r="A62" s="74"/>
      <c r="B62" s="76"/>
      <c r="C62" s="76"/>
      <c r="D62" s="76"/>
      <c r="E62" s="76"/>
      <c r="F62" s="76"/>
      <c r="G62" s="75"/>
      <c r="H62" s="79"/>
      <c r="I62" s="79"/>
      <c r="J62" s="79"/>
      <c r="K62" s="79"/>
      <c r="L62" s="79"/>
    </row>
    <row r="63" spans="1:12">
      <c r="A63" s="469" t="s">
        <v>181</v>
      </c>
      <c r="B63" s="469"/>
      <c r="C63" s="469"/>
      <c r="D63" s="469"/>
      <c r="E63" s="74"/>
      <c r="F63" s="74"/>
      <c r="G63" s="74"/>
      <c r="H63" s="5"/>
      <c r="I63" s="5"/>
      <c r="J63" s="5"/>
      <c r="K63" s="5"/>
      <c r="L63" s="5"/>
    </row>
    <row r="64" spans="1:12">
      <c r="A64" s="491"/>
      <c r="B64" s="491"/>
      <c r="C64" s="491"/>
      <c r="D64" s="491"/>
      <c r="E64" s="491"/>
      <c r="F64" s="491"/>
      <c r="G64" s="491"/>
      <c r="H64" s="491"/>
      <c r="I64" s="491"/>
      <c r="J64" s="491"/>
      <c r="K64" s="491"/>
      <c r="L64" s="491"/>
    </row>
    <row r="65" spans="1:12" ht="44.25" customHeight="1">
      <c r="A65" s="491"/>
      <c r="B65" s="491"/>
      <c r="C65" s="491"/>
      <c r="D65" s="491"/>
      <c r="E65" s="491"/>
      <c r="F65" s="491"/>
      <c r="G65" s="491"/>
      <c r="H65" s="491"/>
      <c r="I65" s="491"/>
      <c r="J65" s="491"/>
      <c r="K65" s="491"/>
      <c r="L65" s="491"/>
    </row>
    <row r="66" spans="1:12">
      <c r="B66" s="87"/>
      <c r="C66" s="87"/>
    </row>
  </sheetData>
  <sheetProtection password="D22F" sheet="1" objects="1" scenarios="1" selectLockedCells="1"/>
  <mergeCells count="22">
    <mergeCell ref="A64:L65"/>
    <mergeCell ref="I56:L56"/>
    <mergeCell ref="I57:L57"/>
    <mergeCell ref="I58:L58"/>
    <mergeCell ref="I59:L59"/>
    <mergeCell ref="I60:L60"/>
    <mergeCell ref="I35:L36"/>
    <mergeCell ref="A1:L1"/>
    <mergeCell ref="A52:L52"/>
    <mergeCell ref="A63:D63"/>
    <mergeCell ref="A34:B34"/>
    <mergeCell ref="G35:H35"/>
    <mergeCell ref="A38:L38"/>
    <mergeCell ref="A35:F36"/>
    <mergeCell ref="A3:B3"/>
    <mergeCell ref="C2:E2"/>
    <mergeCell ref="C3:E3"/>
    <mergeCell ref="A2:B2"/>
    <mergeCell ref="G2:L4"/>
    <mergeCell ref="I53:L53"/>
    <mergeCell ref="I54:L54"/>
    <mergeCell ref="I55:L55"/>
  </mergeCells>
  <phoneticPr fontId="9" type="noConversion"/>
  <dataValidations count="1">
    <dataValidation allowBlank="1" showInputMessage="1" sqref="G7:G31"/>
  </dataValidations>
  <printOptions horizontalCentered="1"/>
  <pageMargins left="0.25" right="0.25" top="0.62" bottom="0.5" header="0.84" footer="0.35"/>
  <pageSetup scale="96" fitToHeight="2" orientation="portrait" cellComments="asDisplayed" useFirstPageNumber="1" r:id="rId1"/>
  <headerFooter alignWithMargins="0">
    <oddFooter>&amp;L&amp;F&amp;C&amp;A&amp;P of &amp;N&amp;R&amp;D</oddFooter>
  </headerFooter>
  <rowBreaks count="1" manualBreakCount="1">
    <brk id="47" max="8"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49"/>
  <sheetViews>
    <sheetView topLeftCell="A94" zoomScale="120" zoomScaleNormal="120" zoomScaleSheetLayoutView="120" workbookViewId="0">
      <selection activeCell="D10" sqref="D10"/>
    </sheetView>
  </sheetViews>
  <sheetFormatPr defaultRowHeight="12.75"/>
  <cols>
    <col min="1" max="2" width="5.85546875" style="4" customWidth="1"/>
    <col min="3" max="3" width="46.140625" style="4" customWidth="1"/>
    <col min="4" max="4" width="17.5703125" style="4" customWidth="1"/>
    <col min="5" max="5" width="21" style="4" customWidth="1"/>
    <col min="6" max="6" width="10.5703125" style="4" bestFit="1" customWidth="1"/>
    <col min="7" max="7" width="9.140625" style="4"/>
    <col min="8" max="9" width="8.85546875" style="4" hidden="1" customWidth="1"/>
    <col min="10" max="16384" width="9.140625" style="4"/>
  </cols>
  <sheetData>
    <row r="1" spans="1:6" ht="15.75">
      <c r="A1" s="497"/>
      <c r="B1" s="498"/>
      <c r="C1" s="498"/>
      <c r="D1" s="498"/>
      <c r="E1" s="499"/>
    </row>
    <row r="2" spans="1:6" ht="15">
      <c r="A2" s="500" t="s">
        <v>9</v>
      </c>
      <c r="B2" s="501"/>
      <c r="C2" s="501"/>
      <c r="D2" s="501"/>
      <c r="E2" s="502"/>
    </row>
    <row r="3" spans="1:6" ht="18.75" thickBot="1">
      <c r="A3" s="421"/>
      <c r="B3" s="298"/>
      <c r="C3" s="298"/>
      <c r="D3" s="298"/>
      <c r="E3" s="299"/>
    </row>
    <row r="4" spans="1:6" ht="16.5" thickBot="1">
      <c r="A4" s="503" t="s">
        <v>10</v>
      </c>
      <c r="B4" s="504"/>
      <c r="C4" s="504"/>
      <c r="D4" s="504"/>
      <c r="E4" s="505"/>
      <c r="F4" s="286"/>
    </row>
    <row r="5" spans="1:6" ht="13.5" thickBot="1">
      <c r="A5" s="115" t="s">
        <v>11</v>
      </c>
      <c r="B5" s="116" t="s">
        <v>12</v>
      </c>
      <c r="C5" s="117" t="s">
        <v>13</v>
      </c>
      <c r="D5" s="118" t="s">
        <v>14</v>
      </c>
      <c r="E5" s="119" t="s">
        <v>15</v>
      </c>
      <c r="F5" s="287"/>
    </row>
    <row r="6" spans="1:6">
      <c r="A6" s="120">
        <v>1</v>
      </c>
      <c r="B6" s="121"/>
      <c r="C6" s="122" t="s">
        <v>16</v>
      </c>
      <c r="D6" s="240"/>
      <c r="E6" s="244"/>
    </row>
    <row r="7" spans="1:6">
      <c r="A7" s="120">
        <v>2</v>
      </c>
      <c r="B7" s="121"/>
      <c r="C7" s="122" t="s">
        <v>17</v>
      </c>
      <c r="D7" s="241"/>
      <c r="E7" s="245"/>
    </row>
    <row r="8" spans="1:6">
      <c r="A8" s="120">
        <v>3</v>
      </c>
      <c r="B8" s="121"/>
      <c r="C8" s="122" t="s">
        <v>18</v>
      </c>
      <c r="D8" s="241"/>
      <c r="E8" s="245"/>
    </row>
    <row r="9" spans="1:6">
      <c r="A9" s="120"/>
      <c r="B9" s="121"/>
      <c r="C9" s="122" t="s">
        <v>19</v>
      </c>
      <c r="D9" s="241"/>
      <c r="E9" s="245"/>
    </row>
    <row r="10" spans="1:6">
      <c r="A10" s="120"/>
      <c r="B10" s="121"/>
      <c r="C10" s="122" t="s">
        <v>20</v>
      </c>
      <c r="D10" s="241"/>
      <c r="E10" s="245"/>
    </row>
    <row r="11" spans="1:6">
      <c r="A11" s="120"/>
      <c r="B11" s="121"/>
      <c r="C11" s="122" t="s">
        <v>21</v>
      </c>
      <c r="D11" s="241"/>
      <c r="E11" s="245"/>
    </row>
    <row r="12" spans="1:6">
      <c r="A12" s="120"/>
      <c r="B12" s="121"/>
      <c r="C12" s="123"/>
      <c r="D12" s="241"/>
      <c r="E12" s="245"/>
    </row>
    <row r="13" spans="1:6" ht="13.5" thickBot="1">
      <c r="A13" s="124"/>
      <c r="B13" s="125"/>
      <c r="C13" s="126"/>
      <c r="D13" s="241"/>
      <c r="E13" s="246"/>
    </row>
    <row r="14" spans="1:6" ht="13.5" thickBot="1">
      <c r="A14" s="127"/>
      <c r="B14" s="128"/>
      <c r="C14" s="129" t="s">
        <v>22</v>
      </c>
      <c r="D14" s="300">
        <f>SUM(D6:D13)</f>
        <v>0</v>
      </c>
      <c r="E14" s="300">
        <f>SUM(E6:E13)</f>
        <v>0</v>
      </c>
    </row>
    <row r="15" spans="1:6">
      <c r="A15" s="130"/>
      <c r="B15" s="417">
        <v>6711</v>
      </c>
      <c r="C15" s="131" t="s">
        <v>23</v>
      </c>
      <c r="D15" s="242"/>
      <c r="E15" s="132" t="s">
        <v>24</v>
      </c>
      <c r="F15" s="288"/>
    </row>
    <row r="16" spans="1:6">
      <c r="A16" s="301"/>
      <c r="B16" s="419">
        <v>6722</v>
      </c>
      <c r="C16" s="133" t="s">
        <v>25</v>
      </c>
      <c r="D16" s="242"/>
      <c r="E16" s="134" t="s">
        <v>26</v>
      </c>
      <c r="F16" s="288"/>
    </row>
    <row r="17" spans="1:9" ht="13.5" thickBot="1">
      <c r="A17" s="302"/>
      <c r="B17" s="418">
        <v>6723</v>
      </c>
      <c r="C17" s="135" t="s">
        <v>27</v>
      </c>
      <c r="D17" s="243"/>
      <c r="E17" s="136"/>
      <c r="F17" s="288"/>
    </row>
    <row r="18" spans="1:9" ht="13.5" thickBot="1">
      <c r="A18" s="127"/>
      <c r="B18" s="128"/>
      <c r="C18" s="129" t="s">
        <v>28</v>
      </c>
      <c r="D18" s="303">
        <f>SUM(D15:D17)</f>
        <v>0</v>
      </c>
      <c r="E18" s="136"/>
      <c r="F18" s="288"/>
    </row>
    <row r="19" spans="1:9" ht="13.5" thickBot="1">
      <c r="A19" s="127"/>
      <c r="B19" s="137"/>
      <c r="C19" s="129" t="s">
        <v>29</v>
      </c>
      <c r="D19" s="303">
        <f>D18+D14</f>
        <v>0</v>
      </c>
      <c r="E19" s="304"/>
      <c r="F19" s="288"/>
    </row>
    <row r="20" spans="1:9" ht="16.5" thickBot="1">
      <c r="A20" s="306"/>
      <c r="B20" s="298"/>
      <c r="C20" s="307"/>
      <c r="D20" s="308"/>
      <c r="E20" s="305"/>
    </row>
    <row r="21" spans="1:9" ht="13.5" thickBot="1">
      <c r="A21" s="309"/>
      <c r="B21" s="310"/>
      <c r="C21" s="310"/>
      <c r="D21" s="310"/>
      <c r="E21" s="311"/>
    </row>
    <row r="22" spans="1:9" ht="15.75" thickBot="1">
      <c r="A22" s="506" t="s">
        <v>30</v>
      </c>
      <c r="B22" s="507"/>
      <c r="C22" s="507"/>
      <c r="D22" s="507"/>
      <c r="E22" s="508"/>
    </row>
    <row r="23" spans="1:9" ht="26.25" thickBot="1">
      <c r="A23" s="509" t="s">
        <v>3</v>
      </c>
      <c r="B23" s="510"/>
      <c r="C23" s="117" t="s">
        <v>31</v>
      </c>
      <c r="D23" s="138" t="s">
        <v>32</v>
      </c>
      <c r="E23" s="116" t="s">
        <v>33</v>
      </c>
    </row>
    <row r="24" spans="1:9">
      <c r="A24" s="495" t="s">
        <v>261</v>
      </c>
      <c r="B24" s="496"/>
      <c r="C24" s="153" t="s">
        <v>16</v>
      </c>
      <c r="D24" s="139">
        <v>0</v>
      </c>
      <c r="E24" s="140">
        <v>0</v>
      </c>
      <c r="H24" s="289">
        <v>0.8</v>
      </c>
      <c r="I24" s="4" t="s">
        <v>16</v>
      </c>
    </row>
    <row r="25" spans="1:9">
      <c r="A25" s="495"/>
      <c r="B25" s="496"/>
      <c r="C25" s="153"/>
      <c r="D25" s="141">
        <v>0</v>
      </c>
      <c r="E25" s="142">
        <v>0</v>
      </c>
      <c r="H25" s="289">
        <v>0.7</v>
      </c>
      <c r="I25" s="4" t="s">
        <v>17</v>
      </c>
    </row>
    <row r="26" spans="1:9" ht="13.5" thickBot="1">
      <c r="A26" s="495"/>
      <c r="B26" s="496"/>
      <c r="C26" s="153"/>
      <c r="D26" s="143">
        <v>0</v>
      </c>
      <c r="E26" s="144">
        <v>0</v>
      </c>
      <c r="H26" s="289">
        <v>0.6</v>
      </c>
      <c r="I26" s="4" t="s">
        <v>260</v>
      </c>
    </row>
    <row r="27" spans="1:9" ht="13.5" thickBot="1">
      <c r="A27" s="312" t="s">
        <v>7</v>
      </c>
      <c r="B27" s="129"/>
      <c r="C27" s="129"/>
      <c r="D27" s="145" t="s">
        <v>34</v>
      </c>
      <c r="E27" s="313">
        <f>SUM(E24:E26)</f>
        <v>0</v>
      </c>
      <c r="H27" s="289">
        <v>0.55000000000000004</v>
      </c>
      <c r="I27" s="4" t="s">
        <v>19</v>
      </c>
    </row>
    <row r="28" spans="1:9" ht="18.75" thickBot="1">
      <c r="A28" s="513" t="s">
        <v>35</v>
      </c>
      <c r="B28" s="514"/>
      <c r="C28" s="514"/>
      <c r="D28" s="514"/>
      <c r="E28" s="515"/>
      <c r="H28" s="289">
        <v>0.5</v>
      </c>
      <c r="I28" s="4" t="s">
        <v>20</v>
      </c>
    </row>
    <row r="29" spans="1:9" ht="16.5" thickBot="1">
      <c r="A29" s="503" t="s">
        <v>36</v>
      </c>
      <c r="B29" s="516"/>
      <c r="C29" s="423" t="s">
        <v>37</v>
      </c>
      <c r="D29" s="146" t="s">
        <v>38</v>
      </c>
      <c r="E29" s="271" t="s">
        <v>39</v>
      </c>
      <c r="H29" s="287" t="s">
        <v>261</v>
      </c>
      <c r="I29" s="4" t="s">
        <v>263</v>
      </c>
    </row>
    <row r="30" spans="1:9">
      <c r="A30" s="517" t="s">
        <v>40</v>
      </c>
      <c r="B30" s="518"/>
      <c r="C30" s="147" t="s">
        <v>41</v>
      </c>
      <c r="D30" s="318"/>
      <c r="E30" s="319">
        <f>+'Unit Mix'!E60</f>
        <v>0</v>
      </c>
      <c r="F30" s="290"/>
      <c r="H30" s="287" t="s">
        <v>262</v>
      </c>
    </row>
    <row r="31" spans="1:9">
      <c r="A31" s="314"/>
      <c r="B31" s="315"/>
      <c r="C31" s="148" t="s">
        <v>145</v>
      </c>
      <c r="D31" s="182">
        <f>+'Unit Mix'!E19</f>
        <v>0</v>
      </c>
      <c r="E31" s="320"/>
      <c r="F31" s="291"/>
    </row>
    <row r="32" spans="1:9">
      <c r="A32" s="316"/>
      <c r="B32" s="317"/>
      <c r="C32" s="149" t="s">
        <v>211</v>
      </c>
      <c r="D32" s="182">
        <f>+'Unit Mix'!E31</f>
        <v>0</v>
      </c>
      <c r="E32" s="321"/>
      <c r="F32" s="291"/>
    </row>
    <row r="33" spans="1:6">
      <c r="A33" s="519">
        <v>5121</v>
      </c>
      <c r="B33" s="520"/>
      <c r="C33" s="150" t="s">
        <v>42</v>
      </c>
      <c r="D33" s="322"/>
      <c r="E33" s="323"/>
      <c r="F33" s="291"/>
    </row>
    <row r="34" spans="1:6">
      <c r="A34" s="314"/>
      <c r="B34" s="315"/>
      <c r="C34" s="153" t="s">
        <v>44</v>
      </c>
      <c r="D34" s="247"/>
      <c r="E34" s="324"/>
      <c r="F34" s="291"/>
    </row>
    <row r="35" spans="1:6">
      <c r="A35" s="316"/>
      <c r="B35" s="317"/>
      <c r="C35" s="153" t="s">
        <v>44</v>
      </c>
      <c r="D35" s="247"/>
      <c r="E35" s="325"/>
      <c r="F35" s="291"/>
    </row>
    <row r="36" spans="1:6">
      <c r="A36" s="511"/>
      <c r="B36" s="512"/>
      <c r="C36" s="152" t="s">
        <v>43</v>
      </c>
      <c r="D36" s="247"/>
      <c r="E36" s="326"/>
      <c r="F36" s="291"/>
    </row>
    <row r="37" spans="1:6">
      <c r="A37" s="521"/>
      <c r="B37" s="522"/>
      <c r="C37" s="153" t="s">
        <v>44</v>
      </c>
      <c r="D37" s="247"/>
      <c r="E37" s="327">
        <f>+'Unit Mix'!F60</f>
        <v>0</v>
      </c>
      <c r="F37" s="291"/>
    </row>
    <row r="38" spans="1:6">
      <c r="A38" s="521">
        <v>5910</v>
      </c>
      <c r="B38" s="522"/>
      <c r="C38" s="152" t="s">
        <v>45</v>
      </c>
      <c r="D38" s="247"/>
      <c r="E38" s="326"/>
      <c r="F38" s="291"/>
    </row>
    <row r="39" spans="1:6">
      <c r="A39" s="521">
        <v>5170</v>
      </c>
      <c r="B39" s="522"/>
      <c r="C39" s="152" t="s">
        <v>46</v>
      </c>
      <c r="D39" s="247"/>
      <c r="E39" s="327">
        <f>+'Unit Mix'!G60</f>
        <v>0</v>
      </c>
      <c r="F39" s="291"/>
    </row>
    <row r="40" spans="1:6" ht="13.5" thickBot="1">
      <c r="A40" s="521">
        <v>5990</v>
      </c>
      <c r="B40" s="522"/>
      <c r="C40" s="152" t="s">
        <v>47</v>
      </c>
      <c r="D40" s="247"/>
      <c r="E40" s="405">
        <f>+'Unit Mix'!H60</f>
        <v>0</v>
      </c>
      <c r="F40" s="291"/>
    </row>
    <row r="41" spans="1:6" ht="13.5" thickBot="1">
      <c r="A41" s="127"/>
      <c r="B41" s="420"/>
      <c r="C41" s="129" t="s">
        <v>48</v>
      </c>
      <c r="D41" s="300">
        <f>SUM(D30:D40)</f>
        <v>0</v>
      </c>
      <c r="E41" s="328">
        <f>SUM(E30:E40)</f>
        <v>0</v>
      </c>
      <c r="F41" s="290"/>
    </row>
    <row r="42" spans="1:6" ht="13.5" thickBot="1">
      <c r="A42" s="365"/>
      <c r="B42" s="366"/>
      <c r="C42" s="406"/>
      <c r="D42" s="407"/>
      <c r="E42" s="408"/>
      <c r="F42" s="290"/>
    </row>
    <row r="43" spans="1:6" ht="13.5" thickBot="1">
      <c r="A43" s="130"/>
      <c r="B43" s="154"/>
      <c r="C43" s="155" t="s">
        <v>212</v>
      </c>
      <c r="D43" s="156">
        <v>0.05</v>
      </c>
      <c r="E43" s="330"/>
      <c r="F43" s="290"/>
    </row>
    <row r="44" spans="1:6" ht="13.5" thickBot="1">
      <c r="A44" s="511"/>
      <c r="B44" s="512"/>
      <c r="C44" s="152" t="s">
        <v>213</v>
      </c>
      <c r="D44" s="156">
        <v>0.05</v>
      </c>
      <c r="E44" s="330"/>
      <c r="F44" s="290"/>
    </row>
    <row r="45" spans="1:6" ht="13.5" thickBot="1">
      <c r="A45" s="511"/>
      <c r="B45" s="512"/>
      <c r="C45" s="152" t="s">
        <v>214</v>
      </c>
      <c r="D45" s="156">
        <v>0.05</v>
      </c>
      <c r="E45" s="330"/>
      <c r="F45" s="290"/>
    </row>
    <row r="46" spans="1:6" ht="13.5" thickBot="1">
      <c r="A46" s="511"/>
      <c r="B46" s="512"/>
      <c r="C46" s="152" t="str">
        <f>"Vacancy Rate:  " &amp; C37</f>
        <v>Vacancy Rate:  Other: (specify)</v>
      </c>
      <c r="D46" s="156">
        <v>0.05</v>
      </c>
      <c r="E46" s="330"/>
      <c r="F46" s="290"/>
    </row>
    <row r="47" spans="1:6">
      <c r="A47" s="511"/>
      <c r="B47" s="512"/>
      <c r="C47" s="152" t="s">
        <v>215</v>
      </c>
      <c r="D47" s="156">
        <v>0.05</v>
      </c>
      <c r="E47" s="330"/>
      <c r="F47" s="290"/>
    </row>
    <row r="48" spans="1:6">
      <c r="A48" s="511"/>
      <c r="B48" s="512"/>
      <c r="C48" s="152" t="s">
        <v>216</v>
      </c>
      <c r="D48" s="330"/>
      <c r="E48" s="157">
        <v>0.5</v>
      </c>
      <c r="F48" s="290"/>
    </row>
    <row r="49" spans="1:6" ht="13.5" thickBot="1">
      <c r="A49" s="523" t="s">
        <v>49</v>
      </c>
      <c r="B49" s="524"/>
      <c r="C49" s="158" t="s">
        <v>50</v>
      </c>
      <c r="D49" s="329">
        <f>(D31*D43)+(D32*D44)+((D34+D35)*D45)+(D37*D46)+((D38+D39+D40)*D47)</f>
        <v>0</v>
      </c>
      <c r="E49" s="332">
        <f>+E41*E48</f>
        <v>0</v>
      </c>
      <c r="F49" s="290"/>
    </row>
    <row r="50" spans="1:6" ht="13.5" thickBot="1">
      <c r="A50" s="127"/>
      <c r="B50" s="128"/>
      <c r="C50" s="129" t="s">
        <v>51</v>
      </c>
      <c r="D50" s="331">
        <f>+D41-D49</f>
        <v>0</v>
      </c>
      <c r="E50" s="331">
        <f>+E41-E49</f>
        <v>0</v>
      </c>
      <c r="F50" s="290"/>
    </row>
    <row r="51" spans="1:6" ht="15" thickBot="1">
      <c r="A51" s="127"/>
      <c r="B51" s="128"/>
      <c r="C51" s="409"/>
      <c r="D51" s="410"/>
      <c r="E51" s="351"/>
      <c r="F51" s="290"/>
    </row>
    <row r="52" spans="1:6" ht="16.5" thickBot="1">
      <c r="A52" s="503" t="s">
        <v>36</v>
      </c>
      <c r="B52" s="516"/>
      <c r="C52" s="423" t="s">
        <v>52</v>
      </c>
      <c r="D52" s="336" t="s">
        <v>38</v>
      </c>
      <c r="E52" s="337" t="s">
        <v>39</v>
      </c>
      <c r="F52" s="290"/>
    </row>
    <row r="53" spans="1:6">
      <c r="A53" s="306"/>
      <c r="B53" s="299"/>
      <c r="C53" s="298"/>
      <c r="D53" s="373"/>
      <c r="E53" s="374"/>
      <c r="F53" s="290"/>
    </row>
    <row r="54" spans="1:6" ht="13.5" thickBot="1">
      <c r="A54" s="348"/>
      <c r="B54" s="137" t="s">
        <v>7</v>
      </c>
      <c r="C54" s="411" t="s">
        <v>53</v>
      </c>
      <c r="D54" s="359"/>
      <c r="E54" s="351"/>
      <c r="F54" s="290"/>
    </row>
    <row r="55" spans="1:6">
      <c r="A55" s="525">
        <v>6203</v>
      </c>
      <c r="B55" s="526"/>
      <c r="C55" s="159" t="s">
        <v>54</v>
      </c>
      <c r="D55" s="250"/>
      <c r="E55" s="251"/>
      <c r="F55" s="290"/>
    </row>
    <row r="56" spans="1:6">
      <c r="A56" s="521">
        <v>6210</v>
      </c>
      <c r="B56" s="522"/>
      <c r="C56" s="160" t="s">
        <v>55</v>
      </c>
      <c r="D56" s="252"/>
      <c r="E56" s="249"/>
      <c r="F56" s="290"/>
    </row>
    <row r="57" spans="1:6">
      <c r="A57" s="521">
        <v>6250</v>
      </c>
      <c r="B57" s="522"/>
      <c r="C57" s="160" t="s">
        <v>56</v>
      </c>
      <c r="D57" s="252"/>
      <c r="E57" s="249"/>
      <c r="F57" s="290"/>
    </row>
    <row r="58" spans="1:6">
      <c r="A58" s="521">
        <v>6310</v>
      </c>
      <c r="B58" s="522"/>
      <c r="C58" s="160" t="s">
        <v>57</v>
      </c>
      <c r="D58" s="333">
        <f>D9</f>
        <v>0</v>
      </c>
      <c r="E58" s="249"/>
      <c r="F58" s="290"/>
    </row>
    <row r="59" spans="1:6">
      <c r="A59" s="521">
        <v>6311</v>
      </c>
      <c r="B59" s="522"/>
      <c r="C59" s="160" t="s">
        <v>58</v>
      </c>
      <c r="D59" s="252"/>
      <c r="E59" s="249"/>
      <c r="F59" s="290"/>
    </row>
    <row r="60" spans="1:6">
      <c r="A60" s="521">
        <v>6312</v>
      </c>
      <c r="B60" s="522"/>
      <c r="C60" s="160" t="s">
        <v>59</v>
      </c>
      <c r="D60" s="252"/>
      <c r="E60" s="249"/>
      <c r="F60" s="290"/>
    </row>
    <row r="61" spans="1:6">
      <c r="A61" s="521">
        <v>6320</v>
      </c>
      <c r="B61" s="522"/>
      <c r="C61" s="160" t="s">
        <v>60</v>
      </c>
      <c r="D61" s="252"/>
      <c r="E61" s="249"/>
      <c r="F61" s="290"/>
    </row>
    <row r="62" spans="1:6">
      <c r="A62" s="521">
        <v>6325</v>
      </c>
      <c r="B62" s="522"/>
      <c r="C62" s="160" t="s">
        <v>61</v>
      </c>
      <c r="D62" s="333">
        <f>D11</f>
        <v>0</v>
      </c>
      <c r="E62" s="249"/>
      <c r="F62" s="290"/>
    </row>
    <row r="63" spans="1:6">
      <c r="A63" s="521">
        <v>6330</v>
      </c>
      <c r="B63" s="522"/>
      <c r="C63" s="160" t="s">
        <v>62</v>
      </c>
      <c r="D63" s="334">
        <f>D6+D7</f>
        <v>0</v>
      </c>
      <c r="E63" s="249"/>
      <c r="F63" s="290"/>
    </row>
    <row r="64" spans="1:6">
      <c r="A64" s="521">
        <v>6331</v>
      </c>
      <c r="B64" s="522"/>
      <c r="C64" s="160" t="s">
        <v>63</v>
      </c>
      <c r="D64" s="334">
        <f>E6+E7+E9+E11</f>
        <v>0</v>
      </c>
      <c r="E64" s="249"/>
      <c r="F64" s="290"/>
    </row>
    <row r="65" spans="1:6">
      <c r="A65" s="521">
        <v>6340</v>
      </c>
      <c r="B65" s="522"/>
      <c r="C65" s="160" t="s">
        <v>64</v>
      </c>
      <c r="D65" s="252"/>
      <c r="E65" s="249"/>
      <c r="F65" s="290"/>
    </row>
    <row r="66" spans="1:6">
      <c r="A66" s="521">
        <v>6350</v>
      </c>
      <c r="B66" s="522"/>
      <c r="C66" s="160" t="s">
        <v>65</v>
      </c>
      <c r="D66" s="252"/>
      <c r="E66" s="249"/>
      <c r="F66" s="290"/>
    </row>
    <row r="67" spans="1:6">
      <c r="A67" s="521">
        <v>6351</v>
      </c>
      <c r="B67" s="522"/>
      <c r="C67" s="160" t="s">
        <v>66</v>
      </c>
      <c r="D67" s="252"/>
      <c r="E67" s="249"/>
      <c r="F67" s="290"/>
    </row>
    <row r="68" spans="1:6">
      <c r="A68" s="521">
        <v>6390</v>
      </c>
      <c r="B68" s="522"/>
      <c r="C68" s="160" t="s">
        <v>67</v>
      </c>
      <c r="D68" s="252"/>
      <c r="E68" s="249"/>
      <c r="F68" s="290"/>
    </row>
    <row r="69" spans="1:6" ht="13.5" thickBot="1">
      <c r="A69" s="527">
        <v>6391</v>
      </c>
      <c r="B69" s="528"/>
      <c r="C69" s="161" t="s">
        <v>68</v>
      </c>
      <c r="D69" s="253"/>
      <c r="E69" s="254"/>
      <c r="F69" s="290"/>
    </row>
    <row r="70" spans="1:6" ht="13.5" thickBot="1">
      <c r="A70" s="529" t="s">
        <v>69</v>
      </c>
      <c r="B70" s="530"/>
      <c r="C70" s="162" t="s">
        <v>217</v>
      </c>
      <c r="D70" s="335">
        <f>SUM(D55:D69)</f>
        <v>0</v>
      </c>
      <c r="E70" s="335">
        <f>SUM(E55:E69)</f>
        <v>0</v>
      </c>
      <c r="F70" s="290"/>
    </row>
    <row r="71" spans="1:6" ht="16.5" thickBot="1">
      <c r="A71" s="503" t="s">
        <v>36</v>
      </c>
      <c r="B71" s="516"/>
      <c r="C71" s="423" t="s">
        <v>218</v>
      </c>
      <c r="D71" s="336" t="s">
        <v>38</v>
      </c>
      <c r="E71" s="337" t="s">
        <v>39</v>
      </c>
      <c r="F71" s="290"/>
    </row>
    <row r="72" spans="1:6" ht="13.5" thickBot="1">
      <c r="A72" s="127"/>
      <c r="B72" s="128"/>
      <c r="C72" s="338"/>
      <c r="D72" s="339"/>
      <c r="E72" s="340"/>
      <c r="F72" s="290"/>
    </row>
    <row r="73" spans="1:6" ht="13.5" thickBot="1">
      <c r="A73" s="127"/>
      <c r="B73" s="128"/>
      <c r="C73" s="341" t="s">
        <v>70</v>
      </c>
      <c r="D73" s="339"/>
      <c r="E73" s="340"/>
      <c r="F73" s="290"/>
    </row>
    <row r="74" spans="1:6">
      <c r="A74" s="525">
        <v>6450</v>
      </c>
      <c r="B74" s="526"/>
      <c r="C74" s="159" t="s">
        <v>71</v>
      </c>
      <c r="D74" s="250"/>
      <c r="E74" s="251"/>
      <c r="F74" s="290"/>
    </row>
    <row r="75" spans="1:6">
      <c r="A75" s="521">
        <v>6451</v>
      </c>
      <c r="B75" s="522"/>
      <c r="C75" s="160" t="s">
        <v>72</v>
      </c>
      <c r="D75" s="252"/>
      <c r="E75" s="249"/>
      <c r="F75" s="290"/>
    </row>
    <row r="76" spans="1:6">
      <c r="A76" s="521">
        <v>6452</v>
      </c>
      <c r="B76" s="522"/>
      <c r="C76" s="160" t="s">
        <v>73</v>
      </c>
      <c r="D76" s="252"/>
      <c r="E76" s="249"/>
      <c r="F76" s="290"/>
    </row>
    <row r="77" spans="1:6">
      <c r="A77" s="521">
        <v>6453</v>
      </c>
      <c r="B77" s="522"/>
      <c r="C77" s="160" t="s">
        <v>74</v>
      </c>
      <c r="D77" s="252"/>
      <c r="E77" s="249"/>
      <c r="F77" s="290"/>
    </row>
    <row r="78" spans="1:6" ht="13.5" thickBot="1">
      <c r="A78" s="531"/>
      <c r="B78" s="532"/>
      <c r="C78" s="163" t="s">
        <v>210</v>
      </c>
      <c r="D78" s="255"/>
      <c r="E78" s="248"/>
      <c r="F78" s="290"/>
    </row>
    <row r="79" spans="1:6" ht="13.5" thickBot="1">
      <c r="A79" s="529" t="s">
        <v>75</v>
      </c>
      <c r="B79" s="530"/>
      <c r="C79" s="162" t="s">
        <v>219</v>
      </c>
      <c r="D79" s="335">
        <f>SUM(D74:D78)</f>
        <v>0</v>
      </c>
      <c r="E79" s="342">
        <f>SUM(E74:E78)</f>
        <v>0</v>
      </c>
      <c r="F79" s="290"/>
    </row>
    <row r="80" spans="1:6" ht="13.5" thickBot="1">
      <c r="A80" s="127"/>
      <c r="B80" s="343"/>
      <c r="C80" s="344"/>
      <c r="D80" s="339"/>
      <c r="E80" s="345"/>
      <c r="F80" s="290"/>
    </row>
    <row r="81" spans="1:6" ht="13.5" thickBot="1">
      <c r="A81" s="127"/>
      <c r="B81" s="420"/>
      <c r="C81" s="341" t="s">
        <v>76</v>
      </c>
      <c r="D81" s="339"/>
      <c r="E81" s="345"/>
      <c r="F81" s="290"/>
    </row>
    <row r="82" spans="1:6">
      <c r="A82" s="525">
        <v>6510</v>
      </c>
      <c r="B82" s="526"/>
      <c r="C82" s="159" t="s">
        <v>77</v>
      </c>
      <c r="D82" s="346">
        <f>D8+D10+D12+D13</f>
        <v>0</v>
      </c>
      <c r="E82" s="251"/>
      <c r="F82" s="290"/>
    </row>
    <row r="83" spans="1:6">
      <c r="A83" s="521">
        <v>6515</v>
      </c>
      <c r="B83" s="522"/>
      <c r="C83" s="160" t="s">
        <v>78</v>
      </c>
      <c r="D83" s="252"/>
      <c r="E83" s="249"/>
      <c r="F83" s="290"/>
    </row>
    <row r="84" spans="1:6">
      <c r="A84" s="521">
        <v>6520</v>
      </c>
      <c r="B84" s="522"/>
      <c r="C84" s="164" t="s">
        <v>79</v>
      </c>
      <c r="D84" s="252"/>
      <c r="E84" s="249"/>
      <c r="F84" s="290"/>
    </row>
    <row r="85" spans="1:6">
      <c r="A85" s="521">
        <v>6521</v>
      </c>
      <c r="B85" s="522"/>
      <c r="C85" s="160" t="s">
        <v>80</v>
      </c>
      <c r="D85" s="334"/>
      <c r="E85" s="249"/>
      <c r="F85" s="290"/>
    </row>
    <row r="86" spans="1:6">
      <c r="A86" s="521">
        <v>6525</v>
      </c>
      <c r="B86" s="522"/>
      <c r="C86" s="160" t="s">
        <v>81</v>
      </c>
      <c r="D86" s="252"/>
      <c r="E86" s="249"/>
      <c r="F86" s="290"/>
    </row>
    <row r="87" spans="1:6">
      <c r="A87" s="521">
        <v>6530</v>
      </c>
      <c r="B87" s="522"/>
      <c r="C87" s="160" t="s">
        <v>82</v>
      </c>
      <c r="D87" s="252"/>
      <c r="E87" s="249"/>
      <c r="F87" s="290"/>
    </row>
    <row r="88" spans="1:6">
      <c r="A88" s="165">
        <v>6531</v>
      </c>
      <c r="B88" s="166"/>
      <c r="C88" s="160" t="s">
        <v>83</v>
      </c>
      <c r="D88" s="334">
        <f>E10</f>
        <v>0</v>
      </c>
      <c r="E88" s="249"/>
      <c r="F88" s="290"/>
    </row>
    <row r="89" spans="1:6">
      <c r="A89" s="521">
        <v>6546</v>
      </c>
      <c r="B89" s="522"/>
      <c r="C89" s="152" t="s">
        <v>84</v>
      </c>
      <c r="D89" s="252"/>
      <c r="E89" s="249"/>
      <c r="F89" s="290"/>
    </row>
    <row r="90" spans="1:6">
      <c r="A90" s="521">
        <v>6548</v>
      </c>
      <c r="B90" s="522"/>
      <c r="C90" s="152" t="s">
        <v>85</v>
      </c>
      <c r="D90" s="252"/>
      <c r="E90" s="249"/>
      <c r="F90" s="290"/>
    </row>
    <row r="91" spans="1:6">
      <c r="A91" s="521">
        <v>6570</v>
      </c>
      <c r="B91" s="522"/>
      <c r="C91" s="152" t="s">
        <v>86</v>
      </c>
      <c r="D91" s="252"/>
      <c r="E91" s="249"/>
      <c r="F91" s="290"/>
    </row>
    <row r="92" spans="1:6" ht="13.5" thickBot="1">
      <c r="A92" s="519">
        <v>6590</v>
      </c>
      <c r="B92" s="520"/>
      <c r="C92" s="150" t="s">
        <v>87</v>
      </c>
      <c r="D92" s="256"/>
      <c r="E92" s="257"/>
      <c r="F92" s="290"/>
    </row>
    <row r="93" spans="1:6" s="5" customFormat="1" ht="13.5" thickBot="1">
      <c r="A93" s="533" t="s">
        <v>88</v>
      </c>
      <c r="B93" s="534"/>
      <c r="C93" s="347" t="s">
        <v>89</v>
      </c>
      <c r="D93" s="335">
        <f>SUM(D82:D92)</f>
        <v>0</v>
      </c>
      <c r="E93" s="342">
        <f>SUM(E82:E92)</f>
        <v>0</v>
      </c>
      <c r="F93" s="432"/>
    </row>
    <row r="94" spans="1:6" s="5" customFormat="1" ht="13.5" thickBot="1">
      <c r="A94" s="348"/>
      <c r="B94" s="349"/>
      <c r="C94" s="137"/>
      <c r="D94" s="350"/>
      <c r="E94" s="351"/>
      <c r="F94" s="432"/>
    </row>
    <row r="95" spans="1:6" ht="13.5" thickBot="1">
      <c r="A95" s="127"/>
      <c r="B95" s="420"/>
      <c r="C95" s="341" t="s">
        <v>90</v>
      </c>
      <c r="D95" s="339"/>
      <c r="E95" s="345"/>
      <c r="F95" s="290"/>
    </row>
    <row r="96" spans="1:6">
      <c r="A96" s="525">
        <v>6710</v>
      </c>
      <c r="B96" s="526"/>
      <c r="C96" s="155" t="s">
        <v>91</v>
      </c>
      <c r="D96" s="250"/>
      <c r="E96" s="251"/>
      <c r="F96" s="290"/>
    </row>
    <row r="97" spans="1:6">
      <c r="A97" s="521">
        <v>6711</v>
      </c>
      <c r="B97" s="522"/>
      <c r="C97" s="152" t="s">
        <v>92</v>
      </c>
      <c r="D97" s="352">
        <f>D15</f>
        <v>0</v>
      </c>
      <c r="E97" s="248"/>
      <c r="F97" s="290"/>
    </row>
    <row r="98" spans="1:6">
      <c r="A98" s="521">
        <v>6720</v>
      </c>
      <c r="B98" s="522"/>
      <c r="C98" s="152" t="s">
        <v>93</v>
      </c>
      <c r="D98" s="255"/>
      <c r="E98" s="248"/>
      <c r="F98" s="290"/>
    </row>
    <row r="99" spans="1:6">
      <c r="A99" s="521">
        <v>6729</v>
      </c>
      <c r="B99" s="522"/>
      <c r="C99" s="152" t="s">
        <v>94</v>
      </c>
      <c r="D99" s="255"/>
      <c r="E99" s="248"/>
      <c r="F99" s="290"/>
    </row>
    <row r="100" spans="1:6">
      <c r="A100" s="521">
        <v>6721</v>
      </c>
      <c r="B100" s="522"/>
      <c r="C100" s="152" t="s">
        <v>95</v>
      </c>
      <c r="D100" s="255"/>
      <c r="E100" s="248"/>
      <c r="F100" s="290"/>
    </row>
    <row r="101" spans="1:6">
      <c r="A101" s="521">
        <v>6722</v>
      </c>
      <c r="B101" s="522"/>
      <c r="C101" s="152" t="s">
        <v>96</v>
      </c>
      <c r="D101" s="352">
        <f>D16</f>
        <v>0</v>
      </c>
      <c r="E101" s="248"/>
      <c r="F101" s="290"/>
    </row>
    <row r="102" spans="1:6">
      <c r="A102" s="521">
        <v>6723</v>
      </c>
      <c r="B102" s="522"/>
      <c r="C102" s="152" t="s">
        <v>97</v>
      </c>
      <c r="D102" s="352">
        <f>D17</f>
        <v>0</v>
      </c>
      <c r="E102" s="248"/>
      <c r="F102" s="290"/>
    </row>
    <row r="103" spans="1:6" ht="13.5" thickBot="1">
      <c r="A103" s="523">
        <v>6790</v>
      </c>
      <c r="B103" s="524"/>
      <c r="C103" s="158" t="s">
        <v>98</v>
      </c>
      <c r="D103" s="258"/>
      <c r="E103" s="259"/>
      <c r="F103" s="290"/>
    </row>
    <row r="104" spans="1:6" ht="13.5" thickBot="1">
      <c r="A104" s="529" t="s">
        <v>99</v>
      </c>
      <c r="B104" s="530"/>
      <c r="C104" s="162" t="s">
        <v>220</v>
      </c>
      <c r="D104" s="335">
        <f>SUM(D96:D103)</f>
        <v>0</v>
      </c>
      <c r="E104" s="342">
        <f>SUM(E96:E103)</f>
        <v>0</v>
      </c>
      <c r="F104" s="290"/>
    </row>
    <row r="105" spans="1:6" ht="13.5" thickBot="1">
      <c r="A105" s="348"/>
      <c r="B105" s="349"/>
      <c r="C105" s="137"/>
      <c r="D105" s="350"/>
      <c r="E105" s="351"/>
      <c r="F105" s="290"/>
    </row>
    <row r="106" spans="1:6" ht="13.5" thickBot="1">
      <c r="A106" s="127"/>
      <c r="B106" s="420"/>
      <c r="C106" s="341" t="s">
        <v>100</v>
      </c>
      <c r="D106" s="339"/>
      <c r="E106" s="345"/>
      <c r="F106" s="290"/>
    </row>
    <row r="107" spans="1:6">
      <c r="A107" s="531">
        <v>6932</v>
      </c>
      <c r="B107" s="532"/>
      <c r="C107" s="151" t="s">
        <v>101</v>
      </c>
      <c r="D107" s="255"/>
      <c r="E107" s="248"/>
      <c r="F107" s="290"/>
    </row>
    <row r="108" spans="1:6">
      <c r="A108" s="521">
        <v>6980</v>
      </c>
      <c r="B108" s="522"/>
      <c r="C108" s="152" t="s">
        <v>102</v>
      </c>
      <c r="D108" s="255"/>
      <c r="E108" s="248"/>
      <c r="F108" s="290"/>
    </row>
    <row r="109" spans="1:6">
      <c r="A109" s="521">
        <v>6983</v>
      </c>
      <c r="B109" s="522"/>
      <c r="C109" s="152" t="s">
        <v>103</v>
      </c>
      <c r="D109" s="255"/>
      <c r="E109" s="248"/>
      <c r="F109" s="290"/>
    </row>
    <row r="110" spans="1:6" ht="13.5" thickBot="1">
      <c r="A110" s="523">
        <v>6990</v>
      </c>
      <c r="B110" s="524"/>
      <c r="C110" s="167" t="s">
        <v>104</v>
      </c>
      <c r="D110" s="258"/>
      <c r="E110" s="259"/>
      <c r="F110" s="290"/>
    </row>
    <row r="111" spans="1:6" ht="13.5" thickBot="1">
      <c r="A111" s="529" t="s">
        <v>105</v>
      </c>
      <c r="B111" s="530"/>
      <c r="C111" s="162" t="s">
        <v>221</v>
      </c>
      <c r="D111" s="335">
        <f>SUM(D107:D110)</f>
        <v>0</v>
      </c>
      <c r="E111" s="353">
        <f>SUM(E107:E110)</f>
        <v>0</v>
      </c>
      <c r="F111" s="290"/>
    </row>
    <row r="112" spans="1:6" ht="13.5" thickBot="1">
      <c r="A112" s="365"/>
      <c r="B112" s="366"/>
      <c r="C112" s="412"/>
      <c r="D112" s="367"/>
      <c r="E112" s="413"/>
      <c r="F112" s="290"/>
    </row>
    <row r="113" spans="1:6" ht="16.5" thickBot="1">
      <c r="A113" s="348"/>
      <c r="B113" s="354"/>
      <c r="C113" s="355" t="s">
        <v>106</v>
      </c>
      <c r="D113" s="356">
        <f>+D70+D79+D93+D104+D111</f>
        <v>0</v>
      </c>
      <c r="E113" s="357">
        <f>+E70+E79+E93+E104+E111</f>
        <v>0</v>
      </c>
      <c r="F113" s="290"/>
    </row>
    <row r="114" spans="1:6" ht="16.5" thickBot="1">
      <c r="A114" s="348"/>
      <c r="B114" s="349"/>
      <c r="C114" s="358"/>
      <c r="D114" s="359"/>
      <c r="E114" s="360"/>
      <c r="F114" s="290"/>
    </row>
    <row r="115" spans="1:6" ht="13.5" thickBot="1">
      <c r="A115" s="127"/>
      <c r="B115" s="420"/>
      <c r="C115" s="361" t="s">
        <v>107</v>
      </c>
      <c r="D115" s="362" t="s">
        <v>108</v>
      </c>
      <c r="E115" s="363" t="s">
        <v>109</v>
      </c>
      <c r="F115" s="290"/>
    </row>
    <row r="116" spans="1:6">
      <c r="A116" s="531">
        <v>7210</v>
      </c>
      <c r="B116" s="532"/>
      <c r="C116" s="168" t="s">
        <v>110</v>
      </c>
      <c r="D116" s="255"/>
      <c r="E116" s="248"/>
      <c r="F116" s="290"/>
    </row>
    <row r="117" spans="1:6">
      <c r="A117" s="521">
        <v>7220</v>
      </c>
      <c r="B117" s="522"/>
      <c r="C117" s="153" t="s">
        <v>111</v>
      </c>
      <c r="D117" s="255"/>
      <c r="E117" s="248"/>
      <c r="F117" s="290"/>
    </row>
    <row r="118" spans="1:6">
      <c r="A118" s="521">
        <v>7230</v>
      </c>
      <c r="B118" s="522"/>
      <c r="C118" s="153" t="s">
        <v>111</v>
      </c>
      <c r="D118" s="255"/>
      <c r="E118" s="248"/>
      <c r="F118" s="290"/>
    </row>
    <row r="119" spans="1:6" ht="13.5" thickBot="1">
      <c r="A119" s="523">
        <v>7240</v>
      </c>
      <c r="B119" s="524"/>
      <c r="C119" s="169" t="s">
        <v>111</v>
      </c>
      <c r="D119" s="253"/>
      <c r="E119" s="260"/>
      <c r="F119" s="290"/>
    </row>
    <row r="120" spans="1:6" ht="13.5" thickBot="1">
      <c r="A120" s="529"/>
      <c r="B120" s="530"/>
      <c r="C120" s="162" t="s">
        <v>112</v>
      </c>
      <c r="D120" s="335">
        <f>SUM(D116:D119)</f>
        <v>0</v>
      </c>
      <c r="E120" s="364">
        <f>SUM(E116:E119)</f>
        <v>0</v>
      </c>
      <c r="F120" s="290"/>
    </row>
    <row r="121" spans="1:6" ht="16.5" thickBot="1">
      <c r="A121" s="348"/>
      <c r="B121" s="349"/>
      <c r="C121" s="358"/>
      <c r="D121" s="359"/>
      <c r="E121" s="360"/>
      <c r="F121" s="290"/>
    </row>
    <row r="122" spans="1:6" ht="13.5" thickBot="1">
      <c r="A122" s="127"/>
      <c r="B122" s="420"/>
      <c r="C122" s="361" t="s">
        <v>222</v>
      </c>
      <c r="D122" s="362" t="s">
        <v>108</v>
      </c>
      <c r="E122" s="363" t="s">
        <v>109</v>
      </c>
      <c r="F122" s="290"/>
    </row>
    <row r="123" spans="1:6" ht="13.5" thickBot="1">
      <c r="A123" s="531"/>
      <c r="B123" s="532"/>
      <c r="C123" s="168" t="s">
        <v>223</v>
      </c>
      <c r="D123" s="255"/>
      <c r="E123" s="248"/>
      <c r="F123" s="290"/>
    </row>
    <row r="124" spans="1:6" ht="13.5" thickBot="1">
      <c r="A124" s="529"/>
      <c r="B124" s="530"/>
      <c r="C124" s="162" t="s">
        <v>224</v>
      </c>
      <c r="D124" s="335">
        <f>SUM(D123:D123)</f>
        <v>0</v>
      </c>
      <c r="E124" s="364">
        <f>SUM(E123:E123)</f>
        <v>0</v>
      </c>
      <c r="F124" s="290"/>
    </row>
    <row r="125" spans="1:6" ht="16.5" thickBot="1">
      <c r="A125" s="365"/>
      <c r="B125" s="366"/>
      <c r="C125" s="422"/>
      <c r="D125" s="367"/>
      <c r="E125" s="368"/>
      <c r="F125" s="290"/>
    </row>
    <row r="126" spans="1:6" ht="16.5" thickBot="1">
      <c r="A126" s="306"/>
      <c r="B126" s="315"/>
      <c r="C126" s="369" t="s">
        <v>113</v>
      </c>
      <c r="D126" s="370">
        <f>+D50-D113-D120-D124</f>
        <v>0</v>
      </c>
      <c r="E126" s="371">
        <f>+E50-E113-E120-E124</f>
        <v>0</v>
      </c>
      <c r="F126" s="290"/>
    </row>
    <row r="127" spans="1:6" ht="13.5" thickBot="1">
      <c r="A127" s="306"/>
      <c r="B127" s="372"/>
      <c r="C127" s="298"/>
      <c r="D127" s="373"/>
      <c r="E127" s="374"/>
      <c r="F127" s="290"/>
    </row>
    <row r="128" spans="1:6" ht="13.5" thickBot="1">
      <c r="A128" s="127"/>
      <c r="B128" s="420"/>
      <c r="C128" s="361" t="s">
        <v>114</v>
      </c>
      <c r="D128" s="375"/>
      <c r="E128" s="345"/>
      <c r="F128" s="290"/>
    </row>
    <row r="129" spans="1:6">
      <c r="A129" s="525">
        <v>6820</v>
      </c>
      <c r="B129" s="526"/>
      <c r="C129" s="376" t="s">
        <v>239</v>
      </c>
      <c r="D129" s="255"/>
      <c r="E129" s="248"/>
      <c r="F129" s="290"/>
    </row>
    <row r="130" spans="1:6">
      <c r="A130" s="521">
        <v>6830</v>
      </c>
      <c r="B130" s="522"/>
      <c r="C130" s="164" t="s">
        <v>240</v>
      </c>
      <c r="D130" s="255"/>
      <c r="E130" s="248"/>
      <c r="F130" s="290"/>
    </row>
    <row r="131" spans="1:6">
      <c r="A131" s="521">
        <v>6840</v>
      </c>
      <c r="B131" s="522"/>
      <c r="C131" s="164" t="s">
        <v>241</v>
      </c>
      <c r="D131" s="255"/>
      <c r="E131" s="248"/>
      <c r="F131" s="290"/>
    </row>
    <row r="132" spans="1:6" ht="13.5" thickBot="1">
      <c r="A132" s="519">
        <v>6890</v>
      </c>
      <c r="B132" s="520"/>
      <c r="C132" s="170" t="s">
        <v>116</v>
      </c>
      <c r="D132" s="261"/>
      <c r="E132" s="257"/>
      <c r="F132" s="290"/>
    </row>
    <row r="133" spans="1:6" ht="13.5" thickBot="1">
      <c r="A133" s="529" t="s">
        <v>117</v>
      </c>
      <c r="B133" s="530"/>
      <c r="C133" s="162" t="s">
        <v>118</v>
      </c>
      <c r="D133" s="335">
        <f>SUM(D129:D132)</f>
        <v>0</v>
      </c>
      <c r="E133" s="342">
        <f>SUM(E129:E132)</f>
        <v>0</v>
      </c>
      <c r="F133" s="290"/>
    </row>
    <row r="134" spans="1:6" ht="13.5" thickBot="1">
      <c r="A134" s="365"/>
      <c r="B134" s="377"/>
      <c r="C134" s="378"/>
      <c r="D134" s="367"/>
      <c r="E134" s="368"/>
      <c r="F134" s="290"/>
    </row>
    <row r="135" spans="1:6" ht="16.5" thickBot="1">
      <c r="A135" s="306"/>
      <c r="B135" s="315"/>
      <c r="C135" s="369" t="s">
        <v>119</v>
      </c>
      <c r="D135" s="356">
        <f>+D126-D133</f>
        <v>0</v>
      </c>
      <c r="E135" s="371">
        <f>+E126-E133</f>
        <v>0</v>
      </c>
      <c r="F135" s="290"/>
    </row>
    <row r="136" spans="1:6" ht="13.5" thickBot="1">
      <c r="A136" s="306"/>
      <c r="B136" s="298"/>
      <c r="C136" s="298"/>
      <c r="D136" s="379"/>
      <c r="E136" s="380"/>
      <c r="F136" s="290"/>
    </row>
    <row r="137" spans="1:6">
      <c r="A137" s="525">
        <v>6391</v>
      </c>
      <c r="B137" s="526"/>
      <c r="C137" s="159" t="s">
        <v>68</v>
      </c>
      <c r="D137" s="262">
        <v>0</v>
      </c>
      <c r="E137" s="381"/>
      <c r="F137" s="290"/>
    </row>
    <row r="138" spans="1:6" ht="13.5" thickBot="1">
      <c r="A138" s="523">
        <v>6590</v>
      </c>
      <c r="B138" s="524"/>
      <c r="C138" s="158" t="s">
        <v>120</v>
      </c>
      <c r="D138" s="253"/>
      <c r="E138" s="260">
        <v>0</v>
      </c>
      <c r="F138" s="290"/>
    </row>
    <row r="139" spans="1:6" ht="13.5" thickBot="1">
      <c r="A139" s="414"/>
      <c r="B139" s="415"/>
      <c r="C139" s="415"/>
      <c r="D139" s="415"/>
      <c r="E139" s="416"/>
    </row>
    <row r="140" spans="1:6">
      <c r="A140" s="382"/>
      <c r="B140" s="383"/>
      <c r="C140" s="383"/>
      <c r="D140" s="384" t="s">
        <v>177</v>
      </c>
      <c r="E140" s="385" t="s">
        <v>178</v>
      </c>
    </row>
    <row r="141" spans="1:6">
      <c r="A141" s="386" t="s">
        <v>225</v>
      </c>
      <c r="B141" s="310"/>
      <c r="C141" s="310"/>
      <c r="D141" s="310"/>
      <c r="E141" s="311"/>
    </row>
    <row r="142" spans="1:6">
      <c r="A142" s="537" t="s">
        <v>179</v>
      </c>
      <c r="B142" s="536"/>
      <c r="C142" s="536"/>
      <c r="D142" s="387" t="e">
        <f>+D113/'Unit Mix'!B32</f>
        <v>#DIV/0!</v>
      </c>
      <c r="E142" s="388" t="e">
        <f>+D142/12</f>
        <v>#DIV/0!</v>
      </c>
    </row>
    <row r="143" spans="1:6" ht="24.75" customHeight="1">
      <c r="A143" s="535" t="s">
        <v>242</v>
      </c>
      <c r="B143" s="536"/>
      <c r="C143" s="536"/>
      <c r="D143" s="389" t="e">
        <f>(+D113-(D62+D69+D96+D111))/'Unit Mix'!B32</f>
        <v>#DIV/0!</v>
      </c>
      <c r="E143" s="388" t="e">
        <f>+D143/12</f>
        <v>#DIV/0!</v>
      </c>
    </row>
    <row r="144" spans="1:6" ht="13.5" thickBot="1">
      <c r="A144" s="390"/>
      <c r="B144" s="391"/>
      <c r="C144" s="391"/>
      <c r="D144" s="392"/>
      <c r="E144" s="393"/>
    </row>
    <row r="147" spans="5:5">
      <c r="E147" s="4" t="s">
        <v>7</v>
      </c>
    </row>
    <row r="149" spans="5:5">
      <c r="E149" s="4" t="s">
        <v>7</v>
      </c>
    </row>
  </sheetData>
  <sheetProtection password="D22F" sheet="1" objects="1" scenarios="1" selectLockedCells="1"/>
  <mergeCells count="88">
    <mergeCell ref="A143:C143"/>
    <mergeCell ref="A137:B137"/>
    <mergeCell ref="A138:B138"/>
    <mergeCell ref="A142:C142"/>
    <mergeCell ref="A124:B124"/>
    <mergeCell ref="A129:B129"/>
    <mergeCell ref="A130:B130"/>
    <mergeCell ref="A131:B131"/>
    <mergeCell ref="A132:B132"/>
    <mergeCell ref="A133:B133"/>
    <mergeCell ref="A123:B123"/>
    <mergeCell ref="A104:B104"/>
    <mergeCell ref="A107:B107"/>
    <mergeCell ref="A108:B108"/>
    <mergeCell ref="A109:B109"/>
    <mergeCell ref="A110:B110"/>
    <mergeCell ref="A111:B111"/>
    <mergeCell ref="A116:B116"/>
    <mergeCell ref="A117:B117"/>
    <mergeCell ref="A118:B118"/>
    <mergeCell ref="A119:B119"/>
    <mergeCell ref="A120:B120"/>
    <mergeCell ref="A103:B103"/>
    <mergeCell ref="A90:B90"/>
    <mergeCell ref="A91:B91"/>
    <mergeCell ref="A92:B92"/>
    <mergeCell ref="A93:B93"/>
    <mergeCell ref="A96:B96"/>
    <mergeCell ref="A97:B97"/>
    <mergeCell ref="A98:B98"/>
    <mergeCell ref="A99:B99"/>
    <mergeCell ref="A100:B100"/>
    <mergeCell ref="A101:B101"/>
    <mergeCell ref="A102:B102"/>
    <mergeCell ref="A89:B89"/>
    <mergeCell ref="A75:B75"/>
    <mergeCell ref="A76:B76"/>
    <mergeCell ref="A77:B77"/>
    <mergeCell ref="A78:B78"/>
    <mergeCell ref="A79:B79"/>
    <mergeCell ref="A82:B82"/>
    <mergeCell ref="A83:B83"/>
    <mergeCell ref="A84:B84"/>
    <mergeCell ref="A85:B85"/>
    <mergeCell ref="A86:B86"/>
    <mergeCell ref="A87:B87"/>
    <mergeCell ref="A74:B74"/>
    <mergeCell ref="A61:B61"/>
    <mergeCell ref="A62:B62"/>
    <mergeCell ref="A63:B63"/>
    <mergeCell ref="A64:B64"/>
    <mergeCell ref="A65:B65"/>
    <mergeCell ref="A66:B66"/>
    <mergeCell ref="A67:B67"/>
    <mergeCell ref="A68:B68"/>
    <mergeCell ref="A69:B69"/>
    <mergeCell ref="A70:B70"/>
    <mergeCell ref="A71:B71"/>
    <mergeCell ref="A60:B60"/>
    <mergeCell ref="A45:B45"/>
    <mergeCell ref="A46:B46"/>
    <mergeCell ref="A47:B47"/>
    <mergeCell ref="A48:B48"/>
    <mergeCell ref="A49:B49"/>
    <mergeCell ref="A52:B52"/>
    <mergeCell ref="A55:B55"/>
    <mergeCell ref="A56:B56"/>
    <mergeCell ref="A57:B57"/>
    <mergeCell ref="A58:B58"/>
    <mergeCell ref="A59:B59"/>
    <mergeCell ref="A44:B44"/>
    <mergeCell ref="A25:B25"/>
    <mergeCell ref="A26:B26"/>
    <mergeCell ref="A28:E28"/>
    <mergeCell ref="A29:B29"/>
    <mergeCell ref="A30:B30"/>
    <mergeCell ref="A33:B33"/>
    <mergeCell ref="A36:B36"/>
    <mergeCell ref="A37:B37"/>
    <mergeCell ref="A38:B38"/>
    <mergeCell ref="A39:B39"/>
    <mergeCell ref="A40:B40"/>
    <mergeCell ref="A24:B24"/>
    <mergeCell ref="A1:E1"/>
    <mergeCell ref="A2:E2"/>
    <mergeCell ref="A4:E4"/>
    <mergeCell ref="A22:E22"/>
    <mergeCell ref="A23:B23"/>
  </mergeCells>
  <phoneticPr fontId="9" type="noConversion"/>
  <conditionalFormatting sqref="A69:C69">
    <cfRule type="expression" dxfId="5" priority="1" stopIfTrue="1">
      <formula>$G$69</formula>
    </cfRule>
  </conditionalFormatting>
  <conditionalFormatting sqref="D69:E69">
    <cfRule type="expression" dxfId="4" priority="2" stopIfTrue="1">
      <formula>$G$69</formula>
    </cfRule>
  </conditionalFormatting>
  <conditionalFormatting sqref="A137:D137">
    <cfRule type="expression" dxfId="3" priority="3" stopIfTrue="1">
      <formula>$G$69</formula>
    </cfRule>
  </conditionalFormatting>
  <dataValidations disablePrompts="1" count="2">
    <dataValidation type="list" allowBlank="1" showInputMessage="1" showErrorMessage="1" sqref="C24:C26">
      <formula1>$I$24:$I$29</formula1>
    </dataValidation>
    <dataValidation type="list" allowBlank="1" showInputMessage="1" showErrorMessage="1" sqref="A24:B26">
      <formula1>$H$24:$H$30</formula1>
    </dataValidation>
  </dataValidations>
  <pageMargins left="0.75" right="0.75" top="1" bottom="1" header="0.5" footer="0.5"/>
  <pageSetup scale="94" orientation="portrait" r:id="rId1"/>
  <headerFooter alignWithMargins="0">
    <oddFooter>&amp;L&amp;F&amp;C&amp;A - &amp;P of &amp;N&amp;R&amp;D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Option Button 1">
              <controlPr locked="0" defaultSize="0" autoFill="0" autoLine="0" autoPict="0">
                <anchor moveWithCells="1">
                  <from>
                    <xdr:col>4</xdr:col>
                    <xdr:colOff>238125</xdr:colOff>
                    <xdr:row>16</xdr:row>
                    <xdr:rowOff>57150</xdr:rowOff>
                  </from>
                  <to>
                    <xdr:col>4</xdr:col>
                    <xdr:colOff>609600</xdr:colOff>
                    <xdr:row>17</xdr:row>
                    <xdr:rowOff>95250</xdr:rowOff>
                  </to>
                </anchor>
              </controlPr>
            </control>
          </mc:Choice>
        </mc:AlternateContent>
        <mc:AlternateContent xmlns:mc="http://schemas.openxmlformats.org/markup-compatibility/2006">
          <mc:Choice Requires="x14">
            <control shapeId="27650" r:id="rId5" name="Option Button 2">
              <controlPr locked="0" defaultSize="0" autoFill="0" autoLine="0" autoPict="0">
                <anchor moveWithCells="1">
                  <from>
                    <xdr:col>4</xdr:col>
                    <xdr:colOff>762000</xdr:colOff>
                    <xdr:row>16</xdr:row>
                    <xdr:rowOff>57150</xdr:rowOff>
                  </from>
                  <to>
                    <xdr:col>4</xdr:col>
                    <xdr:colOff>1133475</xdr:colOff>
                    <xdr:row>17</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9"/>
  <sheetViews>
    <sheetView tabSelected="1" topLeftCell="A22" zoomScaleNormal="100" zoomScaleSheetLayoutView="85" workbookViewId="0">
      <selection activeCell="D48" sqref="D48"/>
    </sheetView>
  </sheetViews>
  <sheetFormatPr defaultRowHeight="12.75"/>
  <cols>
    <col min="1" max="1" width="9.140625" style="4"/>
    <col min="2" max="2" width="22" style="4" customWidth="1"/>
    <col min="3" max="3" width="9.140625" style="4"/>
    <col min="4" max="4" width="9.85546875" style="4" bestFit="1" customWidth="1"/>
    <col min="5" max="5" width="10.140625" style="4" customWidth="1"/>
    <col min="6" max="6" width="9.85546875" style="4" customWidth="1"/>
    <col min="7" max="18" width="10" style="4" customWidth="1"/>
    <col min="19" max="16384" width="9.140625" style="4"/>
  </cols>
  <sheetData>
    <row r="1" spans="1:18" ht="5.25" customHeight="1">
      <c r="A1" s="544"/>
      <c r="B1" s="544"/>
      <c r="C1" s="544"/>
      <c r="D1" s="544"/>
      <c r="E1" s="544"/>
      <c r="F1" s="544"/>
      <c r="G1" s="544"/>
      <c r="H1" s="544"/>
      <c r="I1" s="544"/>
      <c r="J1" s="544"/>
      <c r="K1" s="544"/>
      <c r="L1" s="544"/>
      <c r="M1" s="544"/>
      <c r="N1" s="544"/>
      <c r="O1" s="544"/>
      <c r="P1" s="544"/>
      <c r="Q1" s="544"/>
      <c r="R1" s="544"/>
    </row>
    <row r="2" spans="1:18" ht="15">
      <c r="A2" s="501" t="s">
        <v>124</v>
      </c>
      <c r="B2" s="501"/>
      <c r="C2" s="501"/>
      <c r="D2" s="501"/>
      <c r="E2" s="501"/>
      <c r="F2" s="501"/>
      <c r="G2" s="501"/>
      <c r="H2" s="501"/>
      <c r="I2" s="501"/>
      <c r="J2" s="501"/>
      <c r="K2" s="501"/>
      <c r="L2" s="501"/>
      <c r="M2" s="501"/>
      <c r="N2" s="501"/>
      <c r="O2" s="501"/>
      <c r="P2" s="501"/>
      <c r="Q2" s="501"/>
      <c r="R2" s="501"/>
    </row>
    <row r="3" spans="1:18" ht="9" customHeight="1">
      <c r="A3" s="6"/>
      <c r="B3" s="6"/>
      <c r="C3" s="6"/>
      <c r="D3" s="6"/>
      <c r="E3" s="6"/>
      <c r="F3" s="7"/>
      <c r="G3" s="8"/>
      <c r="H3" s="8"/>
      <c r="I3" s="9"/>
      <c r="J3" s="10"/>
      <c r="K3" s="7"/>
      <c r="L3" s="11"/>
      <c r="M3" s="12"/>
      <c r="N3" s="13"/>
      <c r="O3" s="14"/>
      <c r="P3" s="14"/>
      <c r="Q3" s="9"/>
      <c r="R3" s="15"/>
    </row>
    <row r="4" spans="1:18" ht="15.75">
      <c r="A4" s="171" t="s">
        <v>125</v>
      </c>
      <c r="B4" s="172"/>
      <c r="C4" s="173"/>
      <c r="D4" s="424"/>
      <c r="E4" s="174" t="s">
        <v>126</v>
      </c>
      <c r="F4" s="175"/>
      <c r="G4" s="425"/>
      <c r="H4" s="176" t="s">
        <v>127</v>
      </c>
      <c r="I4" s="177"/>
      <c r="J4" s="16"/>
      <c r="K4" s="17"/>
      <c r="L4" s="18"/>
      <c r="M4" s="19"/>
      <c r="N4" s="20"/>
      <c r="O4" s="21"/>
      <c r="P4" s="178"/>
      <c r="Q4" s="22"/>
      <c r="R4" s="23"/>
    </row>
    <row r="5" spans="1:18" ht="18">
      <c r="A5" s="24"/>
      <c r="B5" s="24"/>
      <c r="C5" s="25"/>
      <c r="D5" s="26"/>
      <c r="E5" s="5"/>
      <c r="F5" s="5"/>
      <c r="G5" s="27"/>
      <c r="H5" s="28"/>
      <c r="I5" s="5"/>
      <c r="J5" s="26"/>
      <c r="K5" s="5"/>
      <c r="L5" s="5"/>
      <c r="M5" s="29"/>
      <c r="N5" s="30"/>
      <c r="O5" s="31"/>
      <c r="P5" s="31"/>
      <c r="Q5" s="31"/>
      <c r="R5" s="31"/>
    </row>
    <row r="6" spans="1:18">
      <c r="A6" s="32" t="s">
        <v>128</v>
      </c>
      <c r="B6" s="33"/>
      <c r="C6" s="179" t="s">
        <v>129</v>
      </c>
      <c r="D6" s="180" t="s">
        <v>130</v>
      </c>
      <c r="E6" s="181" t="s">
        <v>131</v>
      </c>
      <c r="F6" s="181" t="s">
        <v>132</v>
      </c>
      <c r="G6" s="181" t="s">
        <v>133</v>
      </c>
      <c r="H6" s="181" t="s">
        <v>134</v>
      </c>
      <c r="I6" s="181" t="s">
        <v>135</v>
      </c>
      <c r="J6" s="181" t="s">
        <v>136</v>
      </c>
      <c r="K6" s="181" t="s">
        <v>137</v>
      </c>
      <c r="L6" s="181" t="s">
        <v>138</v>
      </c>
      <c r="M6" s="181" t="s">
        <v>139</v>
      </c>
      <c r="N6" s="181" t="s">
        <v>140</v>
      </c>
      <c r="O6" s="181" t="s">
        <v>141</v>
      </c>
      <c r="P6" s="181" t="s">
        <v>142</v>
      </c>
      <c r="Q6" s="181" t="s">
        <v>143</v>
      </c>
      <c r="R6" s="181" t="s">
        <v>144</v>
      </c>
    </row>
    <row r="7" spans="1:18">
      <c r="A7" s="542" t="s">
        <v>226</v>
      </c>
      <c r="B7" s="542"/>
      <c r="C7" s="295">
        <v>2.5000000000000001E-2</v>
      </c>
      <c r="D7" s="182">
        <f>+'Annual Income &amp; Expenses'!D31</f>
        <v>0</v>
      </c>
      <c r="E7" s="49">
        <f t="shared" ref="E7:R7" si="0">D7*(1+$C$7)</f>
        <v>0</v>
      </c>
      <c r="F7" s="49">
        <f t="shared" si="0"/>
        <v>0</v>
      </c>
      <c r="G7" s="49">
        <f t="shared" si="0"/>
        <v>0</v>
      </c>
      <c r="H7" s="49">
        <f t="shared" si="0"/>
        <v>0</v>
      </c>
      <c r="I7" s="49">
        <f t="shared" si="0"/>
        <v>0</v>
      </c>
      <c r="J7" s="49">
        <f t="shared" si="0"/>
        <v>0</v>
      </c>
      <c r="K7" s="49">
        <f t="shared" si="0"/>
        <v>0</v>
      </c>
      <c r="L7" s="49">
        <f t="shared" si="0"/>
        <v>0</v>
      </c>
      <c r="M7" s="49">
        <f t="shared" si="0"/>
        <v>0</v>
      </c>
      <c r="N7" s="49">
        <f t="shared" si="0"/>
        <v>0</v>
      </c>
      <c r="O7" s="49">
        <f t="shared" si="0"/>
        <v>0</v>
      </c>
      <c r="P7" s="49">
        <f t="shared" si="0"/>
        <v>0</v>
      </c>
      <c r="Q7" s="49">
        <f t="shared" si="0"/>
        <v>0</v>
      </c>
      <c r="R7" s="49">
        <f t="shared" si="0"/>
        <v>0</v>
      </c>
    </row>
    <row r="8" spans="1:18">
      <c r="A8" s="542" t="s">
        <v>146</v>
      </c>
      <c r="B8" s="542"/>
      <c r="C8" s="54">
        <v>2.5000000000000001E-2</v>
      </c>
      <c r="D8" s="188">
        <f>+'Annual Income &amp; Expenses'!D32</f>
        <v>0</v>
      </c>
      <c r="E8" s="49">
        <f t="shared" ref="E8:R8" si="1">D8*(1+$C$8)</f>
        <v>0</v>
      </c>
      <c r="F8" s="49">
        <f t="shared" si="1"/>
        <v>0</v>
      </c>
      <c r="G8" s="49">
        <f t="shared" si="1"/>
        <v>0</v>
      </c>
      <c r="H8" s="49">
        <f t="shared" si="1"/>
        <v>0</v>
      </c>
      <c r="I8" s="49">
        <f t="shared" si="1"/>
        <v>0</v>
      </c>
      <c r="J8" s="49">
        <f t="shared" si="1"/>
        <v>0</v>
      </c>
      <c r="K8" s="49">
        <f t="shared" si="1"/>
        <v>0</v>
      </c>
      <c r="L8" s="49">
        <f t="shared" si="1"/>
        <v>0</v>
      </c>
      <c r="M8" s="49">
        <f t="shared" si="1"/>
        <v>0</v>
      </c>
      <c r="N8" s="49">
        <f t="shared" si="1"/>
        <v>0</v>
      </c>
      <c r="O8" s="49">
        <f t="shared" si="1"/>
        <v>0</v>
      </c>
      <c r="P8" s="49">
        <f t="shared" si="1"/>
        <v>0</v>
      </c>
      <c r="Q8" s="49">
        <f t="shared" si="1"/>
        <v>0</v>
      </c>
      <c r="R8" s="49">
        <f t="shared" si="1"/>
        <v>0</v>
      </c>
    </row>
    <row r="9" spans="1:18">
      <c r="A9" s="540" t="s">
        <v>42</v>
      </c>
      <c r="B9" s="540"/>
      <c r="C9" s="54"/>
      <c r="D9" s="183"/>
      <c r="E9" s="184" t="s">
        <v>7</v>
      </c>
      <c r="F9" s="184"/>
      <c r="G9" s="184"/>
      <c r="H9" s="184"/>
      <c r="I9" s="184"/>
      <c r="J9" s="184"/>
      <c r="K9" s="184"/>
      <c r="L9" s="184"/>
      <c r="M9" s="184"/>
      <c r="N9" s="184"/>
      <c r="O9" s="184"/>
      <c r="P9" s="184"/>
      <c r="Q9" s="184"/>
      <c r="R9" s="184"/>
    </row>
    <row r="10" spans="1:18">
      <c r="A10" s="30" t="s">
        <v>227</v>
      </c>
      <c r="B10" s="429" t="s">
        <v>7</v>
      </c>
      <c r="C10" s="54">
        <v>2.5000000000000001E-2</v>
      </c>
      <c r="D10" s="188">
        <f>+'Annual Income &amp; Expenses'!D34</f>
        <v>0</v>
      </c>
      <c r="E10" s="49">
        <f t="shared" ref="E10:R10" si="2">D10*(1+$C$10)</f>
        <v>0</v>
      </c>
      <c r="F10" s="49">
        <f t="shared" si="2"/>
        <v>0</v>
      </c>
      <c r="G10" s="49">
        <f t="shared" si="2"/>
        <v>0</v>
      </c>
      <c r="H10" s="49">
        <f t="shared" si="2"/>
        <v>0</v>
      </c>
      <c r="I10" s="49">
        <f t="shared" si="2"/>
        <v>0</v>
      </c>
      <c r="J10" s="49">
        <f t="shared" si="2"/>
        <v>0</v>
      </c>
      <c r="K10" s="49">
        <f t="shared" si="2"/>
        <v>0</v>
      </c>
      <c r="L10" s="49">
        <f t="shared" si="2"/>
        <v>0</v>
      </c>
      <c r="M10" s="49">
        <f t="shared" si="2"/>
        <v>0</v>
      </c>
      <c r="N10" s="49">
        <f t="shared" si="2"/>
        <v>0</v>
      </c>
      <c r="O10" s="49">
        <f t="shared" si="2"/>
        <v>0</v>
      </c>
      <c r="P10" s="49">
        <f t="shared" si="2"/>
        <v>0</v>
      </c>
      <c r="Q10" s="49">
        <f t="shared" si="2"/>
        <v>0</v>
      </c>
      <c r="R10" s="49">
        <f t="shared" si="2"/>
        <v>0</v>
      </c>
    </row>
    <row r="11" spans="1:18">
      <c r="A11" s="185" t="s">
        <v>227</v>
      </c>
      <c r="B11" s="429" t="s">
        <v>7</v>
      </c>
      <c r="C11" s="54">
        <v>2.5000000000000001E-2</v>
      </c>
      <c r="D11" s="188">
        <f>+'Annual Income &amp; Expenses'!D35</f>
        <v>0</v>
      </c>
      <c r="E11" s="49">
        <f t="shared" ref="E11:R11" si="3">D11*(1+$C$11)</f>
        <v>0</v>
      </c>
      <c r="F11" s="49">
        <f t="shared" si="3"/>
        <v>0</v>
      </c>
      <c r="G11" s="49">
        <f t="shared" si="3"/>
        <v>0</v>
      </c>
      <c r="H11" s="49">
        <f t="shared" si="3"/>
        <v>0</v>
      </c>
      <c r="I11" s="49">
        <f t="shared" si="3"/>
        <v>0</v>
      </c>
      <c r="J11" s="49">
        <f t="shared" si="3"/>
        <v>0</v>
      </c>
      <c r="K11" s="49">
        <f t="shared" si="3"/>
        <v>0</v>
      </c>
      <c r="L11" s="49">
        <f t="shared" si="3"/>
        <v>0</v>
      </c>
      <c r="M11" s="49">
        <f t="shared" si="3"/>
        <v>0</v>
      </c>
      <c r="N11" s="49">
        <f t="shared" si="3"/>
        <v>0</v>
      </c>
      <c r="O11" s="49">
        <f t="shared" si="3"/>
        <v>0</v>
      </c>
      <c r="P11" s="49">
        <f t="shared" si="3"/>
        <v>0</v>
      </c>
      <c r="Q11" s="49">
        <f t="shared" si="3"/>
        <v>0</v>
      </c>
      <c r="R11" s="49">
        <f t="shared" si="3"/>
        <v>0</v>
      </c>
    </row>
    <row r="12" spans="1:18">
      <c r="A12" s="292" t="s">
        <v>43</v>
      </c>
      <c r="B12" s="293"/>
      <c r="C12" s="54">
        <v>2.5000000000000001E-2</v>
      </c>
      <c r="D12" s="188">
        <f>+'Annual Income &amp; Expenses'!D36</f>
        <v>0</v>
      </c>
      <c r="E12" s="294">
        <f t="shared" ref="E12:R12" si="4">D12*(1+$C$12)</f>
        <v>0</v>
      </c>
      <c r="F12" s="294">
        <f t="shared" si="4"/>
        <v>0</v>
      </c>
      <c r="G12" s="294">
        <f t="shared" si="4"/>
        <v>0</v>
      </c>
      <c r="H12" s="294">
        <f t="shared" si="4"/>
        <v>0</v>
      </c>
      <c r="I12" s="294">
        <f t="shared" si="4"/>
        <v>0</v>
      </c>
      <c r="J12" s="294">
        <f t="shared" si="4"/>
        <v>0</v>
      </c>
      <c r="K12" s="294">
        <f t="shared" si="4"/>
        <v>0</v>
      </c>
      <c r="L12" s="294">
        <f t="shared" si="4"/>
        <v>0</v>
      </c>
      <c r="M12" s="294">
        <f t="shared" si="4"/>
        <v>0</v>
      </c>
      <c r="N12" s="294">
        <f t="shared" si="4"/>
        <v>0</v>
      </c>
      <c r="O12" s="294">
        <f t="shared" si="4"/>
        <v>0</v>
      </c>
      <c r="P12" s="294">
        <f t="shared" si="4"/>
        <v>0</v>
      </c>
      <c r="Q12" s="294">
        <f t="shared" si="4"/>
        <v>0</v>
      </c>
      <c r="R12" s="294">
        <f t="shared" si="4"/>
        <v>0</v>
      </c>
    </row>
    <row r="13" spans="1:18">
      <c r="A13" s="541" t="s">
        <v>44</v>
      </c>
      <c r="B13" s="541"/>
      <c r="C13" s="54">
        <f>C10</f>
        <v>2.5000000000000001E-2</v>
      </c>
      <c r="D13" s="188">
        <f>+'Annual Income &amp; Expenses'!D37</f>
        <v>0</v>
      </c>
      <c r="E13" s="186">
        <f t="shared" ref="E13:R13" si="5">D13*(1+$C$13)</f>
        <v>0</v>
      </c>
      <c r="F13" s="186">
        <f t="shared" si="5"/>
        <v>0</v>
      </c>
      <c r="G13" s="186">
        <f t="shared" si="5"/>
        <v>0</v>
      </c>
      <c r="H13" s="186">
        <f t="shared" si="5"/>
        <v>0</v>
      </c>
      <c r="I13" s="186">
        <f t="shared" si="5"/>
        <v>0</v>
      </c>
      <c r="J13" s="186">
        <f t="shared" si="5"/>
        <v>0</v>
      </c>
      <c r="K13" s="186">
        <f t="shared" si="5"/>
        <v>0</v>
      </c>
      <c r="L13" s="186">
        <f t="shared" si="5"/>
        <v>0</v>
      </c>
      <c r="M13" s="186">
        <f t="shared" si="5"/>
        <v>0</v>
      </c>
      <c r="N13" s="186">
        <f t="shared" si="5"/>
        <v>0</v>
      </c>
      <c r="O13" s="186">
        <f t="shared" si="5"/>
        <v>0</v>
      </c>
      <c r="P13" s="186">
        <f t="shared" si="5"/>
        <v>0</v>
      </c>
      <c r="Q13" s="186">
        <f t="shared" si="5"/>
        <v>0</v>
      </c>
      <c r="R13" s="186">
        <f t="shared" si="5"/>
        <v>0</v>
      </c>
    </row>
    <row r="14" spans="1:18" ht="13.5" thickBot="1">
      <c r="A14" s="35" t="s">
        <v>147</v>
      </c>
      <c r="B14" s="35"/>
      <c r="C14" s="187"/>
      <c r="D14" s="426">
        <f t="shared" ref="D14:R14" si="6">SUM(D7:D13)</f>
        <v>0</v>
      </c>
      <c r="E14" s="427">
        <f t="shared" si="6"/>
        <v>0</v>
      </c>
      <c r="F14" s="427">
        <f t="shared" si="6"/>
        <v>0</v>
      </c>
      <c r="G14" s="427">
        <f t="shared" si="6"/>
        <v>0</v>
      </c>
      <c r="H14" s="427">
        <f t="shared" si="6"/>
        <v>0</v>
      </c>
      <c r="I14" s="427">
        <f t="shared" si="6"/>
        <v>0</v>
      </c>
      <c r="J14" s="427">
        <f t="shared" si="6"/>
        <v>0</v>
      </c>
      <c r="K14" s="427">
        <f t="shared" si="6"/>
        <v>0</v>
      </c>
      <c r="L14" s="427">
        <f t="shared" si="6"/>
        <v>0</v>
      </c>
      <c r="M14" s="427">
        <f t="shared" si="6"/>
        <v>0</v>
      </c>
      <c r="N14" s="427">
        <f t="shared" si="6"/>
        <v>0</v>
      </c>
      <c r="O14" s="427">
        <f t="shared" si="6"/>
        <v>0</v>
      </c>
      <c r="P14" s="427">
        <f t="shared" si="6"/>
        <v>0</v>
      </c>
      <c r="Q14" s="427">
        <f t="shared" si="6"/>
        <v>0</v>
      </c>
      <c r="R14" s="428">
        <f t="shared" si="6"/>
        <v>0</v>
      </c>
    </row>
    <row r="15" spans="1:18" ht="13.5" thickTop="1">
      <c r="A15" s="37"/>
      <c r="B15" s="37"/>
      <c r="C15" s="46"/>
      <c r="D15" s="188"/>
      <c r="E15" s="49"/>
      <c r="F15" s="49"/>
      <c r="G15" s="49"/>
      <c r="H15" s="49"/>
      <c r="I15" s="49"/>
      <c r="J15" s="49"/>
      <c r="K15" s="49"/>
      <c r="L15" s="49"/>
      <c r="M15" s="49"/>
      <c r="N15" s="49"/>
      <c r="O15" s="49"/>
      <c r="P15" s="49"/>
      <c r="Q15" s="49"/>
      <c r="R15" s="49"/>
    </row>
    <row r="16" spans="1:18">
      <c r="A16" s="32" t="s">
        <v>148</v>
      </c>
      <c r="B16" s="32"/>
      <c r="C16" s="38"/>
      <c r="D16" s="189"/>
      <c r="E16" s="39"/>
      <c r="F16" s="39"/>
      <c r="G16" s="39"/>
      <c r="H16" s="39"/>
      <c r="I16" s="39"/>
      <c r="J16" s="39"/>
      <c r="K16" s="39"/>
      <c r="L16" s="39"/>
      <c r="M16" s="39"/>
      <c r="N16" s="39"/>
      <c r="O16" s="39"/>
      <c r="P16" s="39"/>
      <c r="Q16" s="39"/>
      <c r="R16" s="39"/>
    </row>
    <row r="17" spans="1:18">
      <c r="A17" s="542" t="s">
        <v>149</v>
      </c>
      <c r="B17" s="542"/>
      <c r="C17" s="56">
        <v>2.5000000000000001E-2</v>
      </c>
      <c r="D17" s="182">
        <f>+'Annual Income &amp; Expenses'!D38</f>
        <v>0</v>
      </c>
      <c r="E17" s="49">
        <f t="shared" ref="E17:R17" si="7">D17*(1+$C$17)</f>
        <v>0</v>
      </c>
      <c r="F17" s="49">
        <f t="shared" si="7"/>
        <v>0</v>
      </c>
      <c r="G17" s="49">
        <f t="shared" si="7"/>
        <v>0</v>
      </c>
      <c r="H17" s="49">
        <f t="shared" si="7"/>
        <v>0</v>
      </c>
      <c r="I17" s="49">
        <f t="shared" si="7"/>
        <v>0</v>
      </c>
      <c r="J17" s="49">
        <f t="shared" si="7"/>
        <v>0</v>
      </c>
      <c r="K17" s="49">
        <f t="shared" si="7"/>
        <v>0</v>
      </c>
      <c r="L17" s="49">
        <f t="shared" si="7"/>
        <v>0</v>
      </c>
      <c r="M17" s="49">
        <f t="shared" si="7"/>
        <v>0</v>
      </c>
      <c r="N17" s="49">
        <f t="shared" si="7"/>
        <v>0</v>
      </c>
      <c r="O17" s="49">
        <f t="shared" si="7"/>
        <v>0</v>
      </c>
      <c r="P17" s="49">
        <f t="shared" si="7"/>
        <v>0</v>
      </c>
      <c r="Q17" s="49">
        <f t="shared" si="7"/>
        <v>0</v>
      </c>
      <c r="R17" s="49">
        <f t="shared" si="7"/>
        <v>0</v>
      </c>
    </row>
    <row r="18" spans="1:18">
      <c r="A18" s="543" t="s">
        <v>150</v>
      </c>
      <c r="B18" s="543"/>
      <c r="C18" s="56">
        <v>2.5000000000000001E-2</v>
      </c>
      <c r="D18" s="188">
        <f>+'Annual Income &amp; Expenses'!D39+'Annual Income &amp; Expenses'!D40</f>
        <v>0</v>
      </c>
      <c r="E18" s="191">
        <f t="shared" ref="E18:R18" si="8">D18*(1+$C$18)</f>
        <v>0</v>
      </c>
      <c r="F18" s="191">
        <f t="shared" si="8"/>
        <v>0</v>
      </c>
      <c r="G18" s="191">
        <f t="shared" si="8"/>
        <v>0</v>
      </c>
      <c r="H18" s="191">
        <f t="shared" si="8"/>
        <v>0</v>
      </c>
      <c r="I18" s="191">
        <f t="shared" si="8"/>
        <v>0</v>
      </c>
      <c r="J18" s="191">
        <f t="shared" si="8"/>
        <v>0</v>
      </c>
      <c r="K18" s="191">
        <f t="shared" si="8"/>
        <v>0</v>
      </c>
      <c r="L18" s="191">
        <f t="shared" si="8"/>
        <v>0</v>
      </c>
      <c r="M18" s="191">
        <f t="shared" si="8"/>
        <v>0</v>
      </c>
      <c r="N18" s="191">
        <f t="shared" si="8"/>
        <v>0</v>
      </c>
      <c r="O18" s="191">
        <f t="shared" si="8"/>
        <v>0</v>
      </c>
      <c r="P18" s="191">
        <f t="shared" si="8"/>
        <v>0</v>
      </c>
      <c r="Q18" s="191">
        <f t="shared" si="8"/>
        <v>0</v>
      </c>
      <c r="R18" s="191">
        <f t="shared" si="8"/>
        <v>0</v>
      </c>
    </row>
    <row r="19" spans="1:18">
      <c r="A19" s="545" t="s">
        <v>228</v>
      </c>
      <c r="B19" s="545"/>
      <c r="C19" s="56">
        <v>2.5000000000000001E-2</v>
      </c>
      <c r="D19" s="232">
        <f>+'Annual Income &amp; Expenses'!E41</f>
        <v>0</v>
      </c>
      <c r="E19" s="193">
        <f t="shared" ref="E19:R19" si="9">D19*(1+$C$19)</f>
        <v>0</v>
      </c>
      <c r="F19" s="193">
        <f t="shared" si="9"/>
        <v>0</v>
      </c>
      <c r="G19" s="193">
        <f t="shared" si="9"/>
        <v>0</v>
      </c>
      <c r="H19" s="193">
        <f t="shared" si="9"/>
        <v>0</v>
      </c>
      <c r="I19" s="193">
        <f t="shared" si="9"/>
        <v>0</v>
      </c>
      <c r="J19" s="193">
        <f t="shared" si="9"/>
        <v>0</v>
      </c>
      <c r="K19" s="193">
        <f t="shared" si="9"/>
        <v>0</v>
      </c>
      <c r="L19" s="193">
        <f t="shared" si="9"/>
        <v>0</v>
      </c>
      <c r="M19" s="193">
        <f t="shared" si="9"/>
        <v>0</v>
      </c>
      <c r="N19" s="193">
        <f t="shared" si="9"/>
        <v>0</v>
      </c>
      <c r="O19" s="193">
        <f t="shared" si="9"/>
        <v>0</v>
      </c>
      <c r="P19" s="193">
        <f t="shared" si="9"/>
        <v>0</v>
      </c>
      <c r="Q19" s="193">
        <f t="shared" si="9"/>
        <v>0</v>
      </c>
      <c r="R19" s="193">
        <f t="shared" si="9"/>
        <v>0</v>
      </c>
    </row>
    <row r="20" spans="1:18">
      <c r="A20" s="35" t="s">
        <v>151</v>
      </c>
      <c r="B20" s="35"/>
      <c r="C20" s="187"/>
      <c r="D20" s="194">
        <f t="shared" ref="D20:R20" si="10">SUM(D17:D19)</f>
        <v>0</v>
      </c>
      <c r="E20" s="36">
        <f t="shared" si="10"/>
        <v>0</v>
      </c>
      <c r="F20" s="36">
        <f t="shared" si="10"/>
        <v>0</v>
      </c>
      <c r="G20" s="36">
        <f t="shared" si="10"/>
        <v>0</v>
      </c>
      <c r="H20" s="36">
        <f t="shared" si="10"/>
        <v>0</v>
      </c>
      <c r="I20" s="36">
        <f t="shared" si="10"/>
        <v>0</v>
      </c>
      <c r="J20" s="36">
        <f t="shared" si="10"/>
        <v>0</v>
      </c>
      <c r="K20" s="36">
        <f t="shared" si="10"/>
        <v>0</v>
      </c>
      <c r="L20" s="36">
        <f t="shared" si="10"/>
        <v>0</v>
      </c>
      <c r="M20" s="36">
        <f t="shared" si="10"/>
        <v>0</v>
      </c>
      <c r="N20" s="36">
        <f t="shared" si="10"/>
        <v>0</v>
      </c>
      <c r="O20" s="36">
        <f t="shared" si="10"/>
        <v>0</v>
      </c>
      <c r="P20" s="36">
        <f t="shared" si="10"/>
        <v>0</v>
      </c>
      <c r="Q20" s="36">
        <f t="shared" si="10"/>
        <v>0</v>
      </c>
      <c r="R20" s="36">
        <f t="shared" si="10"/>
        <v>0</v>
      </c>
    </row>
    <row r="21" spans="1:18">
      <c r="A21" s="37"/>
      <c r="B21" s="37"/>
      <c r="C21" s="46"/>
      <c r="D21" s="188"/>
      <c r="E21" s="49"/>
      <c r="F21" s="49"/>
      <c r="G21" s="49"/>
      <c r="H21" s="49"/>
      <c r="I21" s="49"/>
      <c r="J21" s="49"/>
      <c r="K21" s="49"/>
      <c r="L21" s="49"/>
      <c r="M21" s="49"/>
      <c r="N21" s="49"/>
      <c r="O21" s="49"/>
      <c r="P21" s="49"/>
      <c r="Q21" s="49"/>
      <c r="R21" s="49"/>
    </row>
    <row r="22" spans="1:18">
      <c r="A22" s="40" t="s">
        <v>152</v>
      </c>
      <c r="B22" s="40"/>
      <c r="C22" s="46"/>
      <c r="D22" s="194">
        <f t="shared" ref="D22:R22" si="11">D14+D20</f>
        <v>0</v>
      </c>
      <c r="E22" s="36">
        <f t="shared" si="11"/>
        <v>0</v>
      </c>
      <c r="F22" s="36">
        <f t="shared" si="11"/>
        <v>0</v>
      </c>
      <c r="G22" s="36">
        <f t="shared" si="11"/>
        <v>0</v>
      </c>
      <c r="H22" s="36">
        <f t="shared" si="11"/>
        <v>0</v>
      </c>
      <c r="I22" s="36">
        <f t="shared" si="11"/>
        <v>0</v>
      </c>
      <c r="J22" s="36">
        <f t="shared" si="11"/>
        <v>0</v>
      </c>
      <c r="K22" s="36">
        <f t="shared" si="11"/>
        <v>0</v>
      </c>
      <c r="L22" s="36">
        <f t="shared" si="11"/>
        <v>0</v>
      </c>
      <c r="M22" s="36">
        <f t="shared" si="11"/>
        <v>0</v>
      </c>
      <c r="N22" s="36">
        <f t="shared" si="11"/>
        <v>0</v>
      </c>
      <c r="O22" s="36">
        <f t="shared" si="11"/>
        <v>0</v>
      </c>
      <c r="P22" s="36">
        <f t="shared" si="11"/>
        <v>0</v>
      </c>
      <c r="Q22" s="36">
        <f t="shared" si="11"/>
        <v>0</v>
      </c>
      <c r="R22" s="36">
        <f t="shared" si="11"/>
        <v>0</v>
      </c>
    </row>
    <row r="23" spans="1:18" ht="15.75">
      <c r="A23" s="41" t="s">
        <v>7</v>
      </c>
      <c r="B23" s="41"/>
      <c r="C23" s="46"/>
      <c r="D23" s="188"/>
      <c r="E23" s="49"/>
      <c r="F23" s="49"/>
      <c r="G23" s="49"/>
      <c r="H23" s="49"/>
      <c r="I23" s="49"/>
      <c r="J23" s="49"/>
      <c r="K23" s="49"/>
      <c r="L23" s="49"/>
      <c r="M23" s="49"/>
      <c r="N23" s="49"/>
      <c r="O23" s="49"/>
      <c r="P23" s="49"/>
      <c r="Q23" s="49"/>
      <c r="R23" s="49"/>
    </row>
    <row r="24" spans="1:18">
      <c r="A24" s="32" t="s">
        <v>153</v>
      </c>
      <c r="B24" s="32"/>
      <c r="C24" s="42"/>
      <c r="D24" s="195"/>
      <c r="E24" s="43"/>
      <c r="F24" s="43"/>
      <c r="G24" s="43"/>
      <c r="H24" s="43"/>
      <c r="I24" s="43"/>
      <c r="J24" s="43"/>
      <c r="K24" s="43"/>
      <c r="L24" s="43"/>
      <c r="M24" s="43"/>
      <c r="N24" s="43"/>
      <c r="O24" s="43"/>
      <c r="P24" s="43"/>
      <c r="Q24" s="43"/>
      <c r="R24" s="43"/>
    </row>
    <row r="25" spans="1:18">
      <c r="A25" s="45" t="s">
        <v>154</v>
      </c>
      <c r="B25" s="45"/>
      <c r="C25" s="56">
        <v>0.05</v>
      </c>
      <c r="D25" s="190">
        <f>+$C25*D7</f>
        <v>0</v>
      </c>
      <c r="E25" s="196">
        <f t="shared" ref="E25:R25" si="12">+$C25*E7</f>
        <v>0</v>
      </c>
      <c r="F25" s="196">
        <f t="shared" si="12"/>
        <v>0</v>
      </c>
      <c r="G25" s="196">
        <f t="shared" si="12"/>
        <v>0</v>
      </c>
      <c r="H25" s="196">
        <f t="shared" si="12"/>
        <v>0</v>
      </c>
      <c r="I25" s="196">
        <f t="shared" si="12"/>
        <v>0</v>
      </c>
      <c r="J25" s="196">
        <f t="shared" si="12"/>
        <v>0</v>
      </c>
      <c r="K25" s="196">
        <f t="shared" si="12"/>
        <v>0</v>
      </c>
      <c r="L25" s="196">
        <f t="shared" si="12"/>
        <v>0</v>
      </c>
      <c r="M25" s="196">
        <f t="shared" si="12"/>
        <v>0</v>
      </c>
      <c r="N25" s="196">
        <f t="shared" si="12"/>
        <v>0</v>
      </c>
      <c r="O25" s="196">
        <f t="shared" si="12"/>
        <v>0</v>
      </c>
      <c r="P25" s="196">
        <f t="shared" si="12"/>
        <v>0</v>
      </c>
      <c r="Q25" s="196">
        <f t="shared" si="12"/>
        <v>0</v>
      </c>
      <c r="R25" s="196">
        <f t="shared" si="12"/>
        <v>0</v>
      </c>
    </row>
    <row r="26" spans="1:18">
      <c r="A26" s="45" t="s">
        <v>146</v>
      </c>
      <c r="B26" s="45"/>
      <c r="C26" s="56">
        <v>0.05</v>
      </c>
      <c r="D26" s="190">
        <f t="shared" ref="D26:R26" si="13">+$C26*D8</f>
        <v>0</v>
      </c>
      <c r="E26" s="196">
        <f t="shared" si="13"/>
        <v>0</v>
      </c>
      <c r="F26" s="196">
        <f t="shared" si="13"/>
        <v>0</v>
      </c>
      <c r="G26" s="196">
        <f t="shared" si="13"/>
        <v>0</v>
      </c>
      <c r="H26" s="196">
        <f t="shared" si="13"/>
        <v>0</v>
      </c>
      <c r="I26" s="196">
        <f t="shared" si="13"/>
        <v>0</v>
      </c>
      <c r="J26" s="196">
        <f t="shared" si="13"/>
        <v>0</v>
      </c>
      <c r="K26" s="196">
        <f t="shared" si="13"/>
        <v>0</v>
      </c>
      <c r="L26" s="196">
        <f t="shared" si="13"/>
        <v>0</v>
      </c>
      <c r="M26" s="196">
        <f t="shared" si="13"/>
        <v>0</v>
      </c>
      <c r="N26" s="196">
        <f t="shared" si="13"/>
        <v>0</v>
      </c>
      <c r="O26" s="196">
        <f t="shared" si="13"/>
        <v>0</v>
      </c>
      <c r="P26" s="196">
        <f t="shared" si="13"/>
        <v>0</v>
      </c>
      <c r="Q26" s="196">
        <f t="shared" si="13"/>
        <v>0</v>
      </c>
      <c r="R26" s="196">
        <f t="shared" si="13"/>
        <v>0</v>
      </c>
    </row>
    <row r="27" spans="1:18">
      <c r="A27" s="45" t="s">
        <v>42</v>
      </c>
      <c r="B27" s="45"/>
      <c r="C27" s="56">
        <v>0.05</v>
      </c>
      <c r="D27" s="190">
        <f>+$C27*(D10+D11)</f>
        <v>0</v>
      </c>
      <c r="E27" s="196">
        <f t="shared" ref="E27:R27" si="14">+$C27*E10</f>
        <v>0</v>
      </c>
      <c r="F27" s="196">
        <f t="shared" si="14"/>
        <v>0</v>
      </c>
      <c r="G27" s="196">
        <f t="shared" si="14"/>
        <v>0</v>
      </c>
      <c r="H27" s="196">
        <f t="shared" si="14"/>
        <v>0</v>
      </c>
      <c r="I27" s="196">
        <f t="shared" si="14"/>
        <v>0</v>
      </c>
      <c r="J27" s="196">
        <f t="shared" si="14"/>
        <v>0</v>
      </c>
      <c r="K27" s="196">
        <f t="shared" si="14"/>
        <v>0</v>
      </c>
      <c r="L27" s="196">
        <f t="shared" si="14"/>
        <v>0</v>
      </c>
      <c r="M27" s="196">
        <f t="shared" si="14"/>
        <v>0</v>
      </c>
      <c r="N27" s="196">
        <f t="shared" si="14"/>
        <v>0</v>
      </c>
      <c r="O27" s="196">
        <f t="shared" si="14"/>
        <v>0</v>
      </c>
      <c r="P27" s="196">
        <f t="shared" si="14"/>
        <v>0</v>
      </c>
      <c r="Q27" s="196">
        <f t="shared" si="14"/>
        <v>0</v>
      </c>
      <c r="R27" s="196">
        <f t="shared" si="14"/>
        <v>0</v>
      </c>
    </row>
    <row r="28" spans="1:18">
      <c r="A28" s="45" t="s">
        <v>44</v>
      </c>
      <c r="B28" s="45"/>
      <c r="C28" s="56">
        <v>0.05</v>
      </c>
      <c r="D28" s="190">
        <f t="shared" ref="D28:R28" si="15">+$C28*D13</f>
        <v>0</v>
      </c>
      <c r="E28" s="196">
        <f t="shared" si="15"/>
        <v>0</v>
      </c>
      <c r="F28" s="196">
        <f t="shared" si="15"/>
        <v>0</v>
      </c>
      <c r="G28" s="196">
        <f t="shared" si="15"/>
        <v>0</v>
      </c>
      <c r="H28" s="196">
        <f t="shared" si="15"/>
        <v>0</v>
      </c>
      <c r="I28" s="196">
        <f t="shared" si="15"/>
        <v>0</v>
      </c>
      <c r="J28" s="196">
        <f t="shared" si="15"/>
        <v>0</v>
      </c>
      <c r="K28" s="196">
        <f t="shared" si="15"/>
        <v>0</v>
      </c>
      <c r="L28" s="196">
        <f t="shared" si="15"/>
        <v>0</v>
      </c>
      <c r="M28" s="196">
        <f t="shared" si="15"/>
        <v>0</v>
      </c>
      <c r="N28" s="196">
        <f t="shared" si="15"/>
        <v>0</v>
      </c>
      <c r="O28" s="196">
        <f t="shared" si="15"/>
        <v>0</v>
      </c>
      <c r="P28" s="196">
        <f t="shared" si="15"/>
        <v>0</v>
      </c>
      <c r="Q28" s="196">
        <f t="shared" si="15"/>
        <v>0</v>
      </c>
      <c r="R28" s="196">
        <f t="shared" si="15"/>
        <v>0</v>
      </c>
    </row>
    <row r="29" spans="1:18">
      <c r="A29" s="45" t="s">
        <v>229</v>
      </c>
      <c r="B29" s="45"/>
      <c r="C29" s="56">
        <v>0.05</v>
      </c>
      <c r="D29" s="190">
        <f t="shared" ref="D29:R29" si="16">+$C29*(D17+D18)</f>
        <v>0</v>
      </c>
      <c r="E29" s="196">
        <f t="shared" si="16"/>
        <v>0</v>
      </c>
      <c r="F29" s="196">
        <f t="shared" si="16"/>
        <v>0</v>
      </c>
      <c r="G29" s="196">
        <f t="shared" si="16"/>
        <v>0</v>
      </c>
      <c r="H29" s="196">
        <f t="shared" si="16"/>
        <v>0</v>
      </c>
      <c r="I29" s="196">
        <f t="shared" si="16"/>
        <v>0</v>
      </c>
      <c r="J29" s="196">
        <f t="shared" si="16"/>
        <v>0</v>
      </c>
      <c r="K29" s="196">
        <f t="shared" si="16"/>
        <v>0</v>
      </c>
      <c r="L29" s="196">
        <f t="shared" si="16"/>
        <v>0</v>
      </c>
      <c r="M29" s="196">
        <f t="shared" si="16"/>
        <v>0</v>
      </c>
      <c r="N29" s="196">
        <f t="shared" si="16"/>
        <v>0</v>
      </c>
      <c r="O29" s="196">
        <f t="shared" si="16"/>
        <v>0</v>
      </c>
      <c r="P29" s="196">
        <f t="shared" si="16"/>
        <v>0</v>
      </c>
      <c r="Q29" s="196">
        <f t="shared" si="16"/>
        <v>0</v>
      </c>
      <c r="R29" s="196">
        <f t="shared" si="16"/>
        <v>0</v>
      </c>
    </row>
    <row r="30" spans="1:18">
      <c r="A30" s="45" t="s">
        <v>230</v>
      </c>
      <c r="B30" s="45"/>
      <c r="C30" s="56">
        <v>0.5</v>
      </c>
      <c r="D30" s="192">
        <f t="shared" ref="D30:R30" si="17">+$C30*D19</f>
        <v>0</v>
      </c>
      <c r="E30" s="193">
        <f t="shared" si="17"/>
        <v>0</v>
      </c>
      <c r="F30" s="193">
        <f t="shared" si="17"/>
        <v>0</v>
      </c>
      <c r="G30" s="193">
        <f t="shared" si="17"/>
        <v>0</v>
      </c>
      <c r="H30" s="193">
        <f t="shared" si="17"/>
        <v>0</v>
      </c>
      <c r="I30" s="193">
        <f t="shared" si="17"/>
        <v>0</v>
      </c>
      <c r="J30" s="193">
        <f t="shared" si="17"/>
        <v>0</v>
      </c>
      <c r="K30" s="193">
        <f t="shared" si="17"/>
        <v>0</v>
      </c>
      <c r="L30" s="193">
        <f t="shared" si="17"/>
        <v>0</v>
      </c>
      <c r="M30" s="193">
        <f t="shared" si="17"/>
        <v>0</v>
      </c>
      <c r="N30" s="193">
        <f t="shared" si="17"/>
        <v>0</v>
      </c>
      <c r="O30" s="193">
        <f t="shared" si="17"/>
        <v>0</v>
      </c>
      <c r="P30" s="193">
        <f t="shared" si="17"/>
        <v>0</v>
      </c>
      <c r="Q30" s="193">
        <f t="shared" si="17"/>
        <v>0</v>
      </c>
      <c r="R30" s="193">
        <f t="shared" si="17"/>
        <v>0</v>
      </c>
    </row>
    <row r="31" spans="1:18">
      <c r="A31" s="35" t="s">
        <v>155</v>
      </c>
      <c r="B31" s="35"/>
      <c r="C31" s="46"/>
      <c r="D31" s="197">
        <f t="shared" ref="D31:R31" si="18">SUM(D25:D30)</f>
        <v>0</v>
      </c>
      <c r="E31" s="47">
        <f t="shared" si="18"/>
        <v>0</v>
      </c>
      <c r="F31" s="47">
        <f t="shared" si="18"/>
        <v>0</v>
      </c>
      <c r="G31" s="47">
        <f t="shared" si="18"/>
        <v>0</v>
      </c>
      <c r="H31" s="47">
        <f t="shared" si="18"/>
        <v>0</v>
      </c>
      <c r="I31" s="47">
        <f t="shared" si="18"/>
        <v>0</v>
      </c>
      <c r="J31" s="47">
        <f t="shared" si="18"/>
        <v>0</v>
      </c>
      <c r="K31" s="47">
        <f t="shared" si="18"/>
        <v>0</v>
      </c>
      <c r="L31" s="47">
        <f t="shared" si="18"/>
        <v>0</v>
      </c>
      <c r="M31" s="47">
        <f t="shared" si="18"/>
        <v>0</v>
      </c>
      <c r="N31" s="47">
        <f t="shared" si="18"/>
        <v>0</v>
      </c>
      <c r="O31" s="47">
        <f t="shared" si="18"/>
        <v>0</v>
      </c>
      <c r="P31" s="47">
        <f t="shared" si="18"/>
        <v>0</v>
      </c>
      <c r="Q31" s="47">
        <f t="shared" si="18"/>
        <v>0</v>
      </c>
      <c r="R31" s="47">
        <f t="shared" si="18"/>
        <v>0</v>
      </c>
    </row>
    <row r="32" spans="1:18">
      <c r="A32" s="5"/>
      <c r="B32" s="5"/>
      <c r="C32" s="48"/>
      <c r="D32" s="188"/>
      <c r="E32" s="49"/>
      <c r="F32" s="49"/>
      <c r="G32" s="49"/>
      <c r="H32" s="49"/>
      <c r="I32" s="49"/>
      <c r="J32" s="49"/>
      <c r="K32" s="49"/>
      <c r="L32" s="49"/>
      <c r="M32" s="49"/>
      <c r="N32" s="49"/>
      <c r="O32" s="49"/>
      <c r="P32" s="49"/>
      <c r="Q32" s="49"/>
      <c r="R32" s="49"/>
    </row>
    <row r="33" spans="1:18">
      <c r="A33" s="35" t="s">
        <v>156</v>
      </c>
      <c r="B33" s="35"/>
      <c r="C33" s="46"/>
      <c r="D33" s="194">
        <f t="shared" ref="D33:R33" si="19">D22-D31</f>
        <v>0</v>
      </c>
      <c r="E33" s="36">
        <f t="shared" si="19"/>
        <v>0</v>
      </c>
      <c r="F33" s="36">
        <f t="shared" si="19"/>
        <v>0</v>
      </c>
      <c r="G33" s="36">
        <f t="shared" si="19"/>
        <v>0</v>
      </c>
      <c r="H33" s="36">
        <f t="shared" si="19"/>
        <v>0</v>
      </c>
      <c r="I33" s="36">
        <f t="shared" si="19"/>
        <v>0</v>
      </c>
      <c r="J33" s="36">
        <f t="shared" si="19"/>
        <v>0</v>
      </c>
      <c r="K33" s="36">
        <f t="shared" si="19"/>
        <v>0</v>
      </c>
      <c r="L33" s="36">
        <f t="shared" si="19"/>
        <v>0</v>
      </c>
      <c r="M33" s="36">
        <f t="shared" si="19"/>
        <v>0</v>
      </c>
      <c r="N33" s="36">
        <f t="shared" si="19"/>
        <v>0</v>
      </c>
      <c r="O33" s="36">
        <f t="shared" si="19"/>
        <v>0</v>
      </c>
      <c r="P33" s="36">
        <f t="shared" si="19"/>
        <v>0</v>
      </c>
      <c r="Q33" s="36">
        <f t="shared" si="19"/>
        <v>0</v>
      </c>
      <c r="R33" s="36">
        <f t="shared" si="19"/>
        <v>0</v>
      </c>
    </row>
    <row r="34" spans="1:18">
      <c r="A34" s="5"/>
      <c r="B34" s="5"/>
      <c r="C34" s="50"/>
      <c r="D34" s="194"/>
      <c r="E34" s="51"/>
      <c r="F34" s="51"/>
      <c r="G34" s="51"/>
      <c r="H34" s="51"/>
      <c r="I34" s="51"/>
      <c r="J34" s="51"/>
      <c r="K34" s="51"/>
      <c r="L34" s="51"/>
      <c r="M34" s="51"/>
      <c r="N34" s="51"/>
      <c r="O34" s="51"/>
      <c r="P34" s="51"/>
      <c r="Q34" s="51"/>
      <c r="R34" s="51"/>
    </row>
    <row r="35" spans="1:18">
      <c r="A35" s="52" t="s">
        <v>157</v>
      </c>
      <c r="B35" s="52"/>
      <c r="C35" s="38"/>
      <c r="D35" s="198"/>
      <c r="E35" s="53"/>
      <c r="F35" s="53"/>
      <c r="G35" s="53"/>
      <c r="H35" s="53"/>
      <c r="I35" s="53"/>
      <c r="J35" s="53"/>
      <c r="K35" s="53"/>
      <c r="L35" s="53"/>
      <c r="M35" s="53"/>
      <c r="N35" s="53"/>
      <c r="O35" s="53"/>
      <c r="P35" s="53"/>
      <c r="Q35" s="53"/>
      <c r="R35" s="53"/>
    </row>
    <row r="36" spans="1:18" ht="25.35" customHeight="1">
      <c r="A36" s="538" t="s">
        <v>158</v>
      </c>
      <c r="B36" s="539"/>
      <c r="C36" s="54">
        <v>3.5000000000000003E-2</v>
      </c>
      <c r="D36" s="182">
        <f>+'Annual Income &amp; Expenses'!D113-'Annual Income &amp; Expenses'!D96</f>
        <v>0</v>
      </c>
      <c r="E36" s="49">
        <f t="shared" ref="E36:R36" si="20">(1+$C$36)*D36</f>
        <v>0</v>
      </c>
      <c r="F36" s="49">
        <f t="shared" si="20"/>
        <v>0</v>
      </c>
      <c r="G36" s="49">
        <f t="shared" si="20"/>
        <v>0</v>
      </c>
      <c r="H36" s="49">
        <f t="shared" si="20"/>
        <v>0</v>
      </c>
      <c r="I36" s="49">
        <f t="shared" si="20"/>
        <v>0</v>
      </c>
      <c r="J36" s="49">
        <f t="shared" si="20"/>
        <v>0</v>
      </c>
      <c r="K36" s="49">
        <f t="shared" si="20"/>
        <v>0</v>
      </c>
      <c r="L36" s="49">
        <f t="shared" si="20"/>
        <v>0</v>
      </c>
      <c r="M36" s="49">
        <f t="shared" si="20"/>
        <v>0</v>
      </c>
      <c r="N36" s="49">
        <f t="shared" si="20"/>
        <v>0</v>
      </c>
      <c r="O36" s="49">
        <f t="shared" si="20"/>
        <v>0</v>
      </c>
      <c r="P36" s="49">
        <f t="shared" si="20"/>
        <v>0</v>
      </c>
      <c r="Q36" s="49">
        <f t="shared" si="20"/>
        <v>0</v>
      </c>
      <c r="R36" s="49">
        <f t="shared" si="20"/>
        <v>0</v>
      </c>
    </row>
    <row r="37" spans="1:18">
      <c r="A37" s="55" t="s">
        <v>91</v>
      </c>
      <c r="B37" s="436"/>
      <c r="C37" s="54">
        <v>0.02</v>
      </c>
      <c r="D37" s="188">
        <f>+'Annual Income &amp; Expenses'!D96</f>
        <v>0</v>
      </c>
      <c r="E37" s="49">
        <f t="shared" ref="E37:R37" si="21">(1+$C$37)*D37</f>
        <v>0</v>
      </c>
      <c r="F37" s="49">
        <f t="shared" si="21"/>
        <v>0</v>
      </c>
      <c r="G37" s="49">
        <f t="shared" si="21"/>
        <v>0</v>
      </c>
      <c r="H37" s="49">
        <f t="shared" si="21"/>
        <v>0</v>
      </c>
      <c r="I37" s="49">
        <f t="shared" si="21"/>
        <v>0</v>
      </c>
      <c r="J37" s="49">
        <f t="shared" si="21"/>
        <v>0</v>
      </c>
      <c r="K37" s="49">
        <f t="shared" si="21"/>
        <v>0</v>
      </c>
      <c r="L37" s="49">
        <f t="shared" si="21"/>
        <v>0</v>
      </c>
      <c r="M37" s="49">
        <f t="shared" si="21"/>
        <v>0</v>
      </c>
      <c r="N37" s="49">
        <f t="shared" si="21"/>
        <v>0</v>
      </c>
      <c r="O37" s="49">
        <f t="shared" si="21"/>
        <v>0</v>
      </c>
      <c r="P37" s="49">
        <f t="shared" si="21"/>
        <v>0</v>
      </c>
      <c r="Q37" s="49">
        <f t="shared" si="21"/>
        <v>0</v>
      </c>
      <c r="R37" s="49">
        <f t="shared" si="21"/>
        <v>0</v>
      </c>
    </row>
    <row r="38" spans="1:18">
      <c r="A38" s="34" t="s">
        <v>8</v>
      </c>
      <c r="B38" s="34"/>
      <c r="C38" s="56">
        <v>0</v>
      </c>
      <c r="D38" s="188">
        <f>+'Annual Income &amp; Expenses'!D116</f>
        <v>0</v>
      </c>
      <c r="E38" s="49">
        <f t="shared" ref="E38:R38" si="22">(1+$C$38)*D38</f>
        <v>0</v>
      </c>
      <c r="F38" s="49">
        <f t="shared" si="22"/>
        <v>0</v>
      </c>
      <c r="G38" s="49">
        <f t="shared" si="22"/>
        <v>0</v>
      </c>
      <c r="H38" s="49">
        <f t="shared" si="22"/>
        <v>0</v>
      </c>
      <c r="I38" s="49">
        <f t="shared" si="22"/>
        <v>0</v>
      </c>
      <c r="J38" s="49">
        <f t="shared" si="22"/>
        <v>0</v>
      </c>
      <c r="K38" s="49">
        <f t="shared" si="22"/>
        <v>0</v>
      </c>
      <c r="L38" s="49">
        <f t="shared" si="22"/>
        <v>0</v>
      </c>
      <c r="M38" s="49">
        <f t="shared" si="22"/>
        <v>0</v>
      </c>
      <c r="N38" s="49">
        <f t="shared" si="22"/>
        <v>0</v>
      </c>
      <c r="O38" s="49">
        <f t="shared" si="22"/>
        <v>0</v>
      </c>
      <c r="P38" s="49">
        <f t="shared" si="22"/>
        <v>0</v>
      </c>
      <c r="Q38" s="49">
        <f t="shared" si="22"/>
        <v>0</v>
      </c>
      <c r="R38" s="49">
        <f t="shared" si="22"/>
        <v>0</v>
      </c>
    </row>
    <row r="39" spans="1:18">
      <c r="A39" s="34" t="s">
        <v>159</v>
      </c>
      <c r="B39" s="34"/>
      <c r="C39" s="56">
        <v>0</v>
      </c>
      <c r="D39" s="188">
        <f>+'Annual Income &amp; Expenses'!D117+D119</f>
        <v>0</v>
      </c>
      <c r="E39" s="49">
        <f t="shared" ref="E39:R39" si="23">(1+$C$39)*D39</f>
        <v>0</v>
      </c>
      <c r="F39" s="49">
        <f t="shared" si="23"/>
        <v>0</v>
      </c>
      <c r="G39" s="49">
        <f t="shared" si="23"/>
        <v>0</v>
      </c>
      <c r="H39" s="49">
        <f t="shared" si="23"/>
        <v>0</v>
      </c>
      <c r="I39" s="49">
        <f t="shared" si="23"/>
        <v>0</v>
      </c>
      <c r="J39" s="49">
        <f t="shared" si="23"/>
        <v>0</v>
      </c>
      <c r="K39" s="49">
        <f t="shared" si="23"/>
        <v>0</v>
      </c>
      <c r="L39" s="49">
        <f t="shared" si="23"/>
        <v>0</v>
      </c>
      <c r="M39" s="49">
        <f t="shared" si="23"/>
        <v>0</v>
      </c>
      <c r="N39" s="49">
        <f t="shared" si="23"/>
        <v>0</v>
      </c>
      <c r="O39" s="49">
        <f t="shared" si="23"/>
        <v>0</v>
      </c>
      <c r="P39" s="49">
        <f t="shared" si="23"/>
        <v>0</v>
      </c>
      <c r="Q39" s="49">
        <f t="shared" si="23"/>
        <v>0</v>
      </c>
      <c r="R39" s="49">
        <f t="shared" si="23"/>
        <v>0</v>
      </c>
    </row>
    <row r="40" spans="1:18">
      <c r="A40" s="64" t="s">
        <v>223</v>
      </c>
      <c r="B40" s="64"/>
      <c r="C40" s="56">
        <v>0.02</v>
      </c>
      <c r="D40" s="188">
        <f>+'Annual Income &amp; Expenses'!D123</f>
        <v>0</v>
      </c>
      <c r="E40" s="49">
        <f t="shared" ref="E40:R40" si="24">(1+$C$40)*D40</f>
        <v>0</v>
      </c>
      <c r="F40" s="49">
        <f t="shared" si="24"/>
        <v>0</v>
      </c>
      <c r="G40" s="49">
        <f t="shared" si="24"/>
        <v>0</v>
      </c>
      <c r="H40" s="49">
        <f t="shared" si="24"/>
        <v>0</v>
      </c>
      <c r="I40" s="49">
        <f t="shared" si="24"/>
        <v>0</v>
      </c>
      <c r="J40" s="49">
        <f t="shared" si="24"/>
        <v>0</v>
      </c>
      <c r="K40" s="49">
        <f t="shared" si="24"/>
        <v>0</v>
      </c>
      <c r="L40" s="49">
        <f t="shared" si="24"/>
        <v>0</v>
      </c>
      <c r="M40" s="49">
        <f t="shared" si="24"/>
        <v>0</v>
      </c>
      <c r="N40" s="49">
        <f t="shared" si="24"/>
        <v>0</v>
      </c>
      <c r="O40" s="49">
        <f t="shared" si="24"/>
        <v>0</v>
      </c>
      <c r="P40" s="49">
        <f t="shared" si="24"/>
        <v>0</v>
      </c>
      <c r="Q40" s="49">
        <f t="shared" si="24"/>
        <v>0</v>
      </c>
      <c r="R40" s="49">
        <f t="shared" si="24"/>
        <v>0</v>
      </c>
    </row>
    <row r="41" spans="1:18">
      <c r="A41" s="435" t="s">
        <v>160</v>
      </c>
      <c r="B41" s="435"/>
      <c r="C41" s="56">
        <v>3.5000000000000003E-2</v>
      </c>
      <c r="D41" s="188">
        <f>+'Annual Income &amp; Expenses'!E113</f>
        <v>0</v>
      </c>
      <c r="E41" s="49">
        <f t="shared" ref="E41:R41" si="25">(1+$C$41)*D41</f>
        <v>0</v>
      </c>
      <c r="F41" s="49">
        <f t="shared" si="25"/>
        <v>0</v>
      </c>
      <c r="G41" s="49">
        <f t="shared" si="25"/>
        <v>0</v>
      </c>
      <c r="H41" s="49">
        <f t="shared" si="25"/>
        <v>0</v>
      </c>
      <c r="I41" s="49">
        <f t="shared" si="25"/>
        <v>0</v>
      </c>
      <c r="J41" s="49">
        <f t="shared" si="25"/>
        <v>0</v>
      </c>
      <c r="K41" s="49">
        <f t="shared" si="25"/>
        <v>0</v>
      </c>
      <c r="L41" s="49">
        <f t="shared" si="25"/>
        <v>0</v>
      </c>
      <c r="M41" s="49">
        <f t="shared" si="25"/>
        <v>0</v>
      </c>
      <c r="N41" s="49">
        <f t="shared" si="25"/>
        <v>0</v>
      </c>
      <c r="O41" s="49">
        <f t="shared" si="25"/>
        <v>0</v>
      </c>
      <c r="P41" s="49">
        <f t="shared" si="25"/>
        <v>0</v>
      </c>
      <c r="Q41" s="49">
        <f t="shared" si="25"/>
        <v>0</v>
      </c>
      <c r="R41" s="49">
        <f t="shared" si="25"/>
        <v>0</v>
      </c>
    </row>
    <row r="42" spans="1:18">
      <c r="A42" s="57" t="s">
        <v>161</v>
      </c>
      <c r="B42" s="57"/>
      <c r="C42" s="44"/>
      <c r="D42" s="199">
        <f t="shared" ref="D42:R42" si="26">SUM(D36:D41)</f>
        <v>0</v>
      </c>
      <c r="E42" s="200">
        <f t="shared" si="26"/>
        <v>0</v>
      </c>
      <c r="F42" s="200">
        <f t="shared" si="26"/>
        <v>0</v>
      </c>
      <c r="G42" s="200">
        <f t="shared" si="26"/>
        <v>0</v>
      </c>
      <c r="H42" s="200">
        <f t="shared" si="26"/>
        <v>0</v>
      </c>
      <c r="I42" s="200">
        <f t="shared" si="26"/>
        <v>0</v>
      </c>
      <c r="J42" s="200">
        <f t="shared" si="26"/>
        <v>0</v>
      </c>
      <c r="K42" s="200">
        <f t="shared" si="26"/>
        <v>0</v>
      </c>
      <c r="L42" s="200">
        <f t="shared" si="26"/>
        <v>0</v>
      </c>
      <c r="M42" s="200">
        <f t="shared" si="26"/>
        <v>0</v>
      </c>
      <c r="N42" s="200">
        <f t="shared" si="26"/>
        <v>0</v>
      </c>
      <c r="O42" s="200">
        <f t="shared" si="26"/>
        <v>0</v>
      </c>
      <c r="P42" s="200">
        <f t="shared" si="26"/>
        <v>0</v>
      </c>
      <c r="Q42" s="200">
        <f t="shared" si="26"/>
        <v>0</v>
      </c>
      <c r="R42" s="201">
        <f t="shared" si="26"/>
        <v>0</v>
      </c>
    </row>
    <row r="43" spans="1:18">
      <c r="A43" s="58"/>
      <c r="B43" s="58"/>
      <c r="C43" s="58"/>
      <c r="D43" s="197"/>
      <c r="E43" s="202"/>
      <c r="F43" s="202"/>
      <c r="G43" s="202"/>
      <c r="H43" s="202"/>
      <c r="I43" s="202"/>
      <c r="J43" s="202"/>
      <c r="K43" s="202"/>
      <c r="L43" s="202"/>
      <c r="M43" s="202"/>
      <c r="N43" s="202"/>
      <c r="O43" s="202"/>
      <c r="P43" s="202"/>
      <c r="Q43" s="202"/>
      <c r="R43" s="202"/>
    </row>
    <row r="44" spans="1:18" ht="13.5" thickBot="1">
      <c r="A44" s="59" t="s">
        <v>162</v>
      </c>
      <c r="B44" s="59"/>
      <c r="C44" s="44"/>
      <c r="D44" s="203">
        <f t="shared" ref="D44:R44" si="27">D33-D42</f>
        <v>0</v>
      </c>
      <c r="E44" s="204">
        <f t="shared" si="27"/>
        <v>0</v>
      </c>
      <c r="F44" s="204">
        <f t="shared" si="27"/>
        <v>0</v>
      </c>
      <c r="G44" s="204">
        <f t="shared" si="27"/>
        <v>0</v>
      </c>
      <c r="H44" s="204">
        <f t="shared" si="27"/>
        <v>0</v>
      </c>
      <c r="I44" s="204">
        <f t="shared" si="27"/>
        <v>0</v>
      </c>
      <c r="J44" s="204">
        <f t="shared" si="27"/>
        <v>0</v>
      </c>
      <c r="K44" s="204">
        <f t="shared" si="27"/>
        <v>0</v>
      </c>
      <c r="L44" s="204">
        <f t="shared" si="27"/>
        <v>0</v>
      </c>
      <c r="M44" s="204">
        <f t="shared" si="27"/>
        <v>0</v>
      </c>
      <c r="N44" s="204">
        <f t="shared" si="27"/>
        <v>0</v>
      </c>
      <c r="O44" s="204">
        <f t="shared" si="27"/>
        <v>0</v>
      </c>
      <c r="P44" s="204">
        <f t="shared" si="27"/>
        <v>0</v>
      </c>
      <c r="Q44" s="204">
        <f t="shared" si="27"/>
        <v>0</v>
      </c>
      <c r="R44" s="205">
        <f t="shared" si="27"/>
        <v>0</v>
      </c>
    </row>
    <row r="45" spans="1:18" ht="16.5" thickTop="1">
      <c r="A45" s="5"/>
      <c r="B45" s="5"/>
      <c r="C45" s="60"/>
      <c r="D45" s="197"/>
      <c r="E45" s="202"/>
      <c r="F45" s="202"/>
      <c r="G45" s="202"/>
      <c r="H45" s="202"/>
      <c r="I45" s="202" t="s">
        <v>7</v>
      </c>
      <c r="J45" s="202"/>
      <c r="K45" s="202"/>
      <c r="L45" s="202"/>
      <c r="M45" s="202"/>
      <c r="N45" s="202"/>
      <c r="O45" s="202"/>
      <c r="P45" s="202"/>
      <c r="Q45" s="202"/>
      <c r="R45" s="202"/>
    </row>
    <row r="46" spans="1:18">
      <c r="A46" s="52" t="s">
        <v>231</v>
      </c>
      <c r="B46" s="52"/>
      <c r="C46" s="61"/>
      <c r="D46" s="433"/>
      <c r="E46" s="434"/>
      <c r="F46" s="434"/>
      <c r="G46" s="434"/>
      <c r="H46" s="434"/>
      <c r="I46" s="434"/>
      <c r="J46" s="434"/>
      <c r="K46" s="434"/>
      <c r="L46" s="434"/>
      <c r="M46" s="434"/>
      <c r="N46" s="434"/>
      <c r="O46" s="434"/>
      <c r="P46" s="434"/>
      <c r="Q46" s="434"/>
      <c r="R46" s="434"/>
    </row>
    <row r="47" spans="1:18">
      <c r="A47" s="64" t="s">
        <v>163</v>
      </c>
      <c r="B47" s="64"/>
      <c r="C47" s="64"/>
      <c r="D47" s="182">
        <f>+'Annual Income &amp; Expenses'!D129+E129</f>
        <v>0</v>
      </c>
      <c r="E47" s="196">
        <f t="shared" ref="E47:R47" si="28">$D$47</f>
        <v>0</v>
      </c>
      <c r="F47" s="196">
        <f t="shared" si="28"/>
        <v>0</v>
      </c>
      <c r="G47" s="196">
        <f t="shared" si="28"/>
        <v>0</v>
      </c>
      <c r="H47" s="196">
        <f t="shared" si="28"/>
        <v>0</v>
      </c>
      <c r="I47" s="196">
        <f t="shared" si="28"/>
        <v>0</v>
      </c>
      <c r="J47" s="196">
        <f t="shared" si="28"/>
        <v>0</v>
      </c>
      <c r="K47" s="196">
        <f t="shared" si="28"/>
        <v>0</v>
      </c>
      <c r="L47" s="196">
        <f t="shared" si="28"/>
        <v>0</v>
      </c>
      <c r="M47" s="196">
        <f t="shared" si="28"/>
        <v>0</v>
      </c>
      <c r="N47" s="196">
        <f t="shared" si="28"/>
        <v>0</v>
      </c>
      <c r="O47" s="196">
        <f t="shared" si="28"/>
        <v>0</v>
      </c>
      <c r="P47" s="196">
        <f t="shared" si="28"/>
        <v>0</v>
      </c>
      <c r="Q47" s="196">
        <f t="shared" si="28"/>
        <v>0</v>
      </c>
      <c r="R47" s="196">
        <f t="shared" si="28"/>
        <v>0</v>
      </c>
    </row>
    <row r="48" spans="1:18">
      <c r="A48" s="64" t="s">
        <v>164</v>
      </c>
      <c r="B48" s="64"/>
      <c r="C48" s="64"/>
      <c r="D48" s="206"/>
      <c r="E48" s="186"/>
      <c r="F48" s="186"/>
      <c r="G48" s="186"/>
      <c r="H48" s="186"/>
      <c r="I48" s="191"/>
      <c r="J48" s="191"/>
      <c r="K48" s="191"/>
      <c r="L48" s="191"/>
      <c r="M48" s="191"/>
      <c r="N48" s="191"/>
      <c r="O48" s="191"/>
      <c r="P48" s="191"/>
      <c r="Q48" s="191"/>
      <c r="R48" s="191"/>
    </row>
    <row r="49" spans="1:18">
      <c r="A49" s="64" t="s">
        <v>165</v>
      </c>
      <c r="B49" s="64"/>
      <c r="C49" s="64"/>
      <c r="D49" s="188">
        <f>+'Annual Income &amp; Expenses'!D130+E130</f>
        <v>0</v>
      </c>
      <c r="E49" s="191">
        <f t="shared" ref="E49:R49" si="29">$D$49</f>
        <v>0</v>
      </c>
      <c r="F49" s="191">
        <f t="shared" si="29"/>
        <v>0</v>
      </c>
      <c r="G49" s="191">
        <f t="shared" si="29"/>
        <v>0</v>
      </c>
      <c r="H49" s="191">
        <f t="shared" si="29"/>
        <v>0</v>
      </c>
      <c r="I49" s="191">
        <f t="shared" si="29"/>
        <v>0</v>
      </c>
      <c r="J49" s="191">
        <f t="shared" si="29"/>
        <v>0</v>
      </c>
      <c r="K49" s="191">
        <f t="shared" si="29"/>
        <v>0</v>
      </c>
      <c r="L49" s="191">
        <f t="shared" si="29"/>
        <v>0</v>
      </c>
      <c r="M49" s="191">
        <f t="shared" si="29"/>
        <v>0</v>
      </c>
      <c r="N49" s="191">
        <f t="shared" si="29"/>
        <v>0</v>
      </c>
      <c r="O49" s="191">
        <f t="shared" si="29"/>
        <v>0</v>
      </c>
      <c r="P49" s="191">
        <f t="shared" si="29"/>
        <v>0</v>
      </c>
      <c r="Q49" s="191">
        <f t="shared" si="29"/>
        <v>0</v>
      </c>
      <c r="R49" s="191">
        <f t="shared" si="29"/>
        <v>0</v>
      </c>
    </row>
    <row r="50" spans="1:18">
      <c r="A50" s="64" t="s">
        <v>115</v>
      </c>
      <c r="B50" s="64"/>
      <c r="C50" s="64"/>
      <c r="D50" s="188">
        <f>+'Annual Income &amp; Expenses'!D131+E131</f>
        <v>0</v>
      </c>
      <c r="E50" s="191">
        <f t="shared" ref="E50:R50" si="30">$D$50</f>
        <v>0</v>
      </c>
      <c r="F50" s="191">
        <f t="shared" si="30"/>
        <v>0</v>
      </c>
      <c r="G50" s="191">
        <f t="shared" si="30"/>
        <v>0</v>
      </c>
      <c r="H50" s="191">
        <f t="shared" si="30"/>
        <v>0</v>
      </c>
      <c r="I50" s="191">
        <f t="shared" si="30"/>
        <v>0</v>
      </c>
      <c r="J50" s="191">
        <f t="shared" si="30"/>
        <v>0</v>
      </c>
      <c r="K50" s="191">
        <f t="shared" si="30"/>
        <v>0</v>
      </c>
      <c r="L50" s="191">
        <f t="shared" si="30"/>
        <v>0</v>
      </c>
      <c r="M50" s="191">
        <f t="shared" si="30"/>
        <v>0</v>
      </c>
      <c r="N50" s="191">
        <f t="shared" si="30"/>
        <v>0</v>
      </c>
      <c r="O50" s="191">
        <f t="shared" si="30"/>
        <v>0</v>
      </c>
      <c r="P50" s="191">
        <f t="shared" si="30"/>
        <v>0</v>
      </c>
      <c r="Q50" s="191">
        <f t="shared" si="30"/>
        <v>0</v>
      </c>
      <c r="R50" s="191">
        <f t="shared" si="30"/>
        <v>0</v>
      </c>
    </row>
    <row r="51" spans="1:18">
      <c r="A51" s="64" t="s">
        <v>116</v>
      </c>
      <c r="B51" s="64"/>
      <c r="C51" s="64"/>
      <c r="D51" s="232">
        <f>+'Annual Income &amp; Expenses'!D132+E132</f>
        <v>0</v>
      </c>
      <c r="E51" s="191">
        <f t="shared" ref="E51:R51" si="31">$D$51</f>
        <v>0</v>
      </c>
      <c r="F51" s="191">
        <f t="shared" si="31"/>
        <v>0</v>
      </c>
      <c r="G51" s="191">
        <f t="shared" si="31"/>
        <v>0</v>
      </c>
      <c r="H51" s="191">
        <f t="shared" si="31"/>
        <v>0</v>
      </c>
      <c r="I51" s="191">
        <f t="shared" si="31"/>
        <v>0</v>
      </c>
      <c r="J51" s="191">
        <f t="shared" si="31"/>
        <v>0</v>
      </c>
      <c r="K51" s="191">
        <f t="shared" si="31"/>
        <v>0</v>
      </c>
      <c r="L51" s="191">
        <f t="shared" si="31"/>
        <v>0</v>
      </c>
      <c r="M51" s="191">
        <f t="shared" si="31"/>
        <v>0</v>
      </c>
      <c r="N51" s="191">
        <f t="shared" si="31"/>
        <v>0</v>
      </c>
      <c r="O51" s="191">
        <f t="shared" si="31"/>
        <v>0</v>
      </c>
      <c r="P51" s="191">
        <f t="shared" si="31"/>
        <v>0</v>
      </c>
      <c r="Q51" s="191">
        <f t="shared" si="31"/>
        <v>0</v>
      </c>
      <c r="R51" s="191">
        <f t="shared" si="31"/>
        <v>0</v>
      </c>
    </row>
    <row r="52" spans="1:18" ht="13.5" thickBot="1">
      <c r="A52" s="62" t="s">
        <v>166</v>
      </c>
      <c r="B52" s="62"/>
      <c r="C52" s="63"/>
      <c r="D52" s="207">
        <f t="shared" ref="D52:R52" si="32">SUM(D47,D49,D50,D51)</f>
        <v>0</v>
      </c>
      <c r="E52" s="208">
        <f t="shared" si="32"/>
        <v>0</v>
      </c>
      <c r="F52" s="208">
        <f t="shared" si="32"/>
        <v>0</v>
      </c>
      <c r="G52" s="208">
        <f t="shared" si="32"/>
        <v>0</v>
      </c>
      <c r="H52" s="208">
        <f t="shared" si="32"/>
        <v>0</v>
      </c>
      <c r="I52" s="208">
        <f t="shared" si="32"/>
        <v>0</v>
      </c>
      <c r="J52" s="208">
        <f t="shared" si="32"/>
        <v>0</v>
      </c>
      <c r="K52" s="208">
        <f t="shared" si="32"/>
        <v>0</v>
      </c>
      <c r="L52" s="208">
        <f t="shared" si="32"/>
        <v>0</v>
      </c>
      <c r="M52" s="208">
        <f t="shared" si="32"/>
        <v>0</v>
      </c>
      <c r="N52" s="208">
        <f t="shared" si="32"/>
        <v>0</v>
      </c>
      <c r="O52" s="208">
        <f t="shared" si="32"/>
        <v>0</v>
      </c>
      <c r="P52" s="208">
        <f t="shared" si="32"/>
        <v>0</v>
      </c>
      <c r="Q52" s="208">
        <f t="shared" si="32"/>
        <v>0</v>
      </c>
      <c r="R52" s="209">
        <f t="shared" si="32"/>
        <v>0</v>
      </c>
    </row>
    <row r="53" spans="1:18" ht="14.25" thickTop="1" thickBot="1">
      <c r="A53" s="64" t="s">
        <v>232</v>
      </c>
      <c r="B53" s="64"/>
      <c r="C53" s="64"/>
      <c r="D53" s="210">
        <f t="shared" ref="D53:R53" si="33">D44-(D47+D49)</f>
        <v>0</v>
      </c>
      <c r="E53" s="211">
        <f t="shared" si="33"/>
        <v>0</v>
      </c>
      <c r="F53" s="211">
        <f t="shared" si="33"/>
        <v>0</v>
      </c>
      <c r="G53" s="211">
        <f t="shared" si="33"/>
        <v>0</v>
      </c>
      <c r="H53" s="211">
        <f t="shared" si="33"/>
        <v>0</v>
      </c>
      <c r="I53" s="211">
        <f t="shared" si="33"/>
        <v>0</v>
      </c>
      <c r="J53" s="211">
        <f t="shared" si="33"/>
        <v>0</v>
      </c>
      <c r="K53" s="211">
        <f t="shared" si="33"/>
        <v>0</v>
      </c>
      <c r="L53" s="211">
        <f t="shared" si="33"/>
        <v>0</v>
      </c>
      <c r="M53" s="211">
        <f t="shared" si="33"/>
        <v>0</v>
      </c>
      <c r="N53" s="211">
        <f t="shared" si="33"/>
        <v>0</v>
      </c>
      <c r="O53" s="211">
        <f t="shared" si="33"/>
        <v>0</v>
      </c>
      <c r="P53" s="211">
        <f t="shared" si="33"/>
        <v>0</v>
      </c>
      <c r="Q53" s="211">
        <f t="shared" si="33"/>
        <v>0</v>
      </c>
      <c r="R53" s="211">
        <f t="shared" si="33"/>
        <v>0</v>
      </c>
    </row>
    <row r="54" spans="1:18" ht="13.5" thickTop="1">
      <c r="A54" s="64" t="s">
        <v>233</v>
      </c>
      <c r="B54" s="64"/>
      <c r="C54" s="65"/>
      <c r="D54" s="197" t="e">
        <f>(D44/(D47+D49))</f>
        <v>#DIV/0!</v>
      </c>
      <c r="E54" s="202" t="e">
        <f t="shared" ref="E54:R54" si="34">IF(E47="0",0,(E44/(E47+E49)))</f>
        <v>#DIV/0!</v>
      </c>
      <c r="F54" s="202" t="e">
        <f t="shared" si="34"/>
        <v>#DIV/0!</v>
      </c>
      <c r="G54" s="202" t="e">
        <f t="shared" si="34"/>
        <v>#DIV/0!</v>
      </c>
      <c r="H54" s="202" t="e">
        <f t="shared" si="34"/>
        <v>#DIV/0!</v>
      </c>
      <c r="I54" s="202" t="e">
        <f t="shared" si="34"/>
        <v>#DIV/0!</v>
      </c>
      <c r="J54" s="202" t="e">
        <f t="shared" si="34"/>
        <v>#DIV/0!</v>
      </c>
      <c r="K54" s="202" t="e">
        <f t="shared" si="34"/>
        <v>#DIV/0!</v>
      </c>
      <c r="L54" s="202" t="e">
        <f t="shared" si="34"/>
        <v>#DIV/0!</v>
      </c>
      <c r="M54" s="202" t="e">
        <f t="shared" si="34"/>
        <v>#DIV/0!</v>
      </c>
      <c r="N54" s="202" t="e">
        <f t="shared" si="34"/>
        <v>#DIV/0!</v>
      </c>
      <c r="O54" s="202" t="e">
        <f t="shared" si="34"/>
        <v>#DIV/0!</v>
      </c>
      <c r="P54" s="202" t="e">
        <f t="shared" si="34"/>
        <v>#DIV/0!</v>
      </c>
      <c r="Q54" s="202" t="e">
        <f t="shared" si="34"/>
        <v>#DIV/0!</v>
      </c>
      <c r="R54" s="202" t="e">
        <f t="shared" si="34"/>
        <v>#DIV/0!</v>
      </c>
    </row>
    <row r="55" spans="1:18">
      <c r="A55" s="64"/>
      <c r="B55" s="64"/>
      <c r="C55" s="65"/>
      <c r="D55" s="202"/>
      <c r="E55" s="202"/>
      <c r="F55" s="202"/>
      <c r="G55" s="202"/>
      <c r="H55" s="202"/>
      <c r="I55" s="202"/>
      <c r="J55" s="202"/>
      <c r="K55" s="202"/>
      <c r="L55" s="202"/>
      <c r="M55" s="202"/>
      <c r="N55" s="202"/>
      <c r="O55" s="202"/>
      <c r="P55" s="202"/>
      <c r="Q55" s="202"/>
      <c r="R55" s="202"/>
    </row>
    <row r="56" spans="1:18">
      <c r="A56" s="59" t="s">
        <v>167</v>
      </c>
      <c r="B56" s="59"/>
      <c r="C56" s="66"/>
      <c r="D56" s="202">
        <f t="shared" ref="D56:R56" si="35">D44-D52</f>
        <v>0</v>
      </c>
      <c r="E56" s="202">
        <f t="shared" si="35"/>
        <v>0</v>
      </c>
      <c r="F56" s="202">
        <f t="shared" si="35"/>
        <v>0</v>
      </c>
      <c r="G56" s="202">
        <f t="shared" si="35"/>
        <v>0</v>
      </c>
      <c r="H56" s="202">
        <f t="shared" si="35"/>
        <v>0</v>
      </c>
      <c r="I56" s="202">
        <f t="shared" si="35"/>
        <v>0</v>
      </c>
      <c r="J56" s="202">
        <f t="shared" si="35"/>
        <v>0</v>
      </c>
      <c r="K56" s="202">
        <f t="shared" si="35"/>
        <v>0</v>
      </c>
      <c r="L56" s="202">
        <f t="shared" si="35"/>
        <v>0</v>
      </c>
      <c r="M56" s="202">
        <f t="shared" si="35"/>
        <v>0</v>
      </c>
      <c r="N56" s="202">
        <f t="shared" si="35"/>
        <v>0</v>
      </c>
      <c r="O56" s="202">
        <f t="shared" si="35"/>
        <v>0</v>
      </c>
      <c r="P56" s="202">
        <f t="shared" si="35"/>
        <v>0</v>
      </c>
      <c r="Q56" s="202">
        <f t="shared" si="35"/>
        <v>0</v>
      </c>
      <c r="R56" s="202">
        <f t="shared" si="35"/>
        <v>0</v>
      </c>
    </row>
    <row r="57" spans="1:18">
      <c r="A57" s="66"/>
      <c r="B57" s="66"/>
      <c r="C57" s="65"/>
      <c r="D57" s="202"/>
      <c r="E57" s="202"/>
      <c r="F57" s="202"/>
      <c r="G57" s="202"/>
      <c r="H57" s="202"/>
      <c r="I57" s="202"/>
      <c r="J57" s="202"/>
      <c r="K57" s="202"/>
      <c r="L57" s="202"/>
      <c r="M57" s="202"/>
      <c r="N57" s="202"/>
      <c r="O57" s="202"/>
      <c r="P57" s="202"/>
      <c r="Q57" s="202"/>
      <c r="R57" s="202"/>
    </row>
    <row r="58" spans="1:18">
      <c r="A58" s="430" t="s">
        <v>234</v>
      </c>
      <c r="B58" s="430"/>
      <c r="C58" s="431"/>
      <c r="D58" s="67">
        <f t="shared" ref="D58:R58" si="36">IF(D52&lt;=0,0,(D44/D52))</f>
        <v>0</v>
      </c>
      <c r="E58" s="67">
        <f t="shared" si="36"/>
        <v>0</v>
      </c>
      <c r="F58" s="67">
        <f t="shared" si="36"/>
        <v>0</v>
      </c>
      <c r="G58" s="67">
        <f t="shared" si="36"/>
        <v>0</v>
      </c>
      <c r="H58" s="67">
        <f t="shared" si="36"/>
        <v>0</v>
      </c>
      <c r="I58" s="67">
        <f t="shared" si="36"/>
        <v>0</v>
      </c>
      <c r="J58" s="67">
        <f t="shared" si="36"/>
        <v>0</v>
      </c>
      <c r="K58" s="67">
        <f t="shared" si="36"/>
        <v>0</v>
      </c>
      <c r="L58" s="67">
        <f t="shared" si="36"/>
        <v>0</v>
      </c>
      <c r="M58" s="67">
        <f t="shared" si="36"/>
        <v>0</v>
      </c>
      <c r="N58" s="67">
        <f t="shared" si="36"/>
        <v>0</v>
      </c>
      <c r="O58" s="67">
        <f t="shared" si="36"/>
        <v>0</v>
      </c>
      <c r="P58" s="67">
        <f t="shared" si="36"/>
        <v>0</v>
      </c>
      <c r="Q58" s="67">
        <f t="shared" si="36"/>
        <v>0</v>
      </c>
      <c r="R58" s="67">
        <f t="shared" si="36"/>
        <v>0</v>
      </c>
    </row>
    <row r="59" spans="1:18">
      <c r="A59" s="5"/>
      <c r="B59" s="5"/>
      <c r="C59" s="5"/>
      <c r="D59" s="68"/>
      <c r="E59" s="68"/>
      <c r="F59" s="68"/>
      <c r="G59" s="68"/>
      <c r="H59" s="68"/>
      <c r="I59" s="68"/>
      <c r="J59" s="68"/>
      <c r="K59" s="68"/>
      <c r="L59" s="68"/>
      <c r="M59" s="68"/>
      <c r="N59" s="68"/>
      <c r="O59" s="68"/>
      <c r="P59" s="68"/>
      <c r="Q59" s="68"/>
      <c r="R59" s="68"/>
    </row>
    <row r="60" spans="1:18">
      <c r="A60" s="212" t="s">
        <v>168</v>
      </c>
      <c r="B60" s="213"/>
      <c r="C60" s="214"/>
      <c r="D60" s="215"/>
      <c r="E60" s="216"/>
      <c r="F60" s="216"/>
      <c r="G60" s="216"/>
      <c r="H60" s="216"/>
      <c r="I60" s="216"/>
      <c r="J60" s="216"/>
      <c r="K60" s="216"/>
      <c r="L60" s="216"/>
      <c r="M60" s="216"/>
      <c r="N60" s="216"/>
      <c r="O60" s="216"/>
      <c r="P60" s="216"/>
      <c r="Q60" s="216"/>
      <c r="R60" s="216"/>
    </row>
    <row r="61" spans="1:18">
      <c r="A61" s="217" t="s">
        <v>169</v>
      </c>
      <c r="B61" s="218"/>
      <c r="C61" s="219"/>
      <c r="D61" s="216">
        <f t="shared" ref="D61:R61" si="37">IF(D56&gt;=D73,D73,D56)</f>
        <v>0</v>
      </c>
      <c r="E61" s="216">
        <f t="shared" si="37"/>
        <v>0</v>
      </c>
      <c r="F61" s="216">
        <f t="shared" si="37"/>
        <v>0</v>
      </c>
      <c r="G61" s="216">
        <f t="shared" si="37"/>
        <v>0</v>
      </c>
      <c r="H61" s="216">
        <f t="shared" si="37"/>
        <v>0</v>
      </c>
      <c r="I61" s="216">
        <f t="shared" si="37"/>
        <v>0</v>
      </c>
      <c r="J61" s="216">
        <f t="shared" si="37"/>
        <v>0</v>
      </c>
      <c r="K61" s="216">
        <f t="shared" si="37"/>
        <v>0</v>
      </c>
      <c r="L61" s="216">
        <f t="shared" si="37"/>
        <v>0</v>
      </c>
      <c r="M61" s="216">
        <f t="shared" si="37"/>
        <v>0</v>
      </c>
      <c r="N61" s="216">
        <f t="shared" si="37"/>
        <v>0</v>
      </c>
      <c r="O61" s="216">
        <f t="shared" si="37"/>
        <v>0</v>
      </c>
      <c r="P61" s="216">
        <f t="shared" si="37"/>
        <v>0</v>
      </c>
      <c r="Q61" s="216">
        <f t="shared" si="37"/>
        <v>0</v>
      </c>
      <c r="R61" s="216">
        <f t="shared" si="37"/>
        <v>0</v>
      </c>
    </row>
    <row r="62" spans="1:18">
      <c r="A62" s="217" t="s">
        <v>170</v>
      </c>
      <c r="B62" s="218"/>
      <c r="C62" s="219"/>
      <c r="D62" s="216"/>
      <c r="E62" s="216"/>
      <c r="F62" s="216"/>
      <c r="G62" s="216"/>
      <c r="H62" s="216"/>
      <c r="I62" s="216"/>
      <c r="J62" s="216"/>
      <c r="K62" s="216"/>
      <c r="L62" s="216"/>
      <c r="M62" s="216"/>
      <c r="N62" s="216"/>
      <c r="O62" s="216"/>
      <c r="P62" s="216"/>
      <c r="Q62" s="216"/>
      <c r="R62" s="216"/>
    </row>
    <row r="63" spans="1:18">
      <c r="A63" s="217" t="s">
        <v>235</v>
      </c>
      <c r="B63" s="218"/>
      <c r="C63" s="219"/>
      <c r="D63" s="220">
        <f>IF(D56-D61&lt;=$D$76,D56-D61,$D$76)</f>
        <v>0</v>
      </c>
      <c r="E63" s="220">
        <f t="shared" ref="E63:R63" si="38">IF(D74+E56-E61&lt;=$D$76,E56-E61,$D$76-D74)</f>
        <v>0</v>
      </c>
      <c r="F63" s="220">
        <f t="shared" si="38"/>
        <v>0</v>
      </c>
      <c r="G63" s="220">
        <f t="shared" si="38"/>
        <v>0</v>
      </c>
      <c r="H63" s="220">
        <f t="shared" si="38"/>
        <v>0</v>
      </c>
      <c r="I63" s="220">
        <f t="shared" si="38"/>
        <v>0</v>
      </c>
      <c r="J63" s="220">
        <f t="shared" si="38"/>
        <v>0</v>
      </c>
      <c r="K63" s="220">
        <f t="shared" si="38"/>
        <v>0</v>
      </c>
      <c r="L63" s="220">
        <f t="shared" si="38"/>
        <v>0</v>
      </c>
      <c r="M63" s="220">
        <f t="shared" si="38"/>
        <v>0</v>
      </c>
      <c r="N63" s="220">
        <f t="shared" si="38"/>
        <v>0</v>
      </c>
      <c r="O63" s="220">
        <f t="shared" si="38"/>
        <v>0</v>
      </c>
      <c r="P63" s="220">
        <f t="shared" si="38"/>
        <v>0</v>
      </c>
      <c r="Q63" s="220">
        <f t="shared" si="38"/>
        <v>0</v>
      </c>
      <c r="R63" s="220">
        <f t="shared" si="38"/>
        <v>0</v>
      </c>
    </row>
    <row r="64" spans="1:18">
      <c r="A64" s="217" t="s">
        <v>171</v>
      </c>
      <c r="B64" s="221"/>
      <c r="C64" s="222"/>
      <c r="D64" s="223"/>
      <c r="E64" s="224"/>
      <c r="F64" s="225"/>
      <c r="G64" s="226"/>
      <c r="H64" s="226"/>
      <c r="I64" s="226"/>
      <c r="J64" s="226"/>
      <c r="K64" s="226"/>
      <c r="L64" s="226"/>
      <c r="M64" s="226"/>
      <c r="N64" s="226"/>
      <c r="O64" s="226"/>
      <c r="P64" s="226"/>
      <c r="Q64" s="226"/>
      <c r="R64" s="226"/>
    </row>
    <row r="65" spans="1:18">
      <c r="A65" s="217" t="s">
        <v>172</v>
      </c>
      <c r="B65" s="218"/>
      <c r="C65" s="219"/>
      <c r="D65" s="227">
        <f t="shared" ref="D65:R65" si="39">+D56-D61-D63</f>
        <v>0</v>
      </c>
      <c r="E65" s="227">
        <f t="shared" si="39"/>
        <v>0</v>
      </c>
      <c r="F65" s="227">
        <f t="shared" si="39"/>
        <v>0</v>
      </c>
      <c r="G65" s="227">
        <f t="shared" si="39"/>
        <v>0</v>
      </c>
      <c r="H65" s="227">
        <f t="shared" si="39"/>
        <v>0</v>
      </c>
      <c r="I65" s="227">
        <f t="shared" si="39"/>
        <v>0</v>
      </c>
      <c r="J65" s="227">
        <f t="shared" si="39"/>
        <v>0</v>
      </c>
      <c r="K65" s="227">
        <f t="shared" si="39"/>
        <v>0</v>
      </c>
      <c r="L65" s="227">
        <f t="shared" si="39"/>
        <v>0</v>
      </c>
      <c r="M65" s="227">
        <f t="shared" si="39"/>
        <v>0</v>
      </c>
      <c r="N65" s="227">
        <f t="shared" si="39"/>
        <v>0</v>
      </c>
      <c r="O65" s="227">
        <f t="shared" si="39"/>
        <v>0</v>
      </c>
      <c r="P65" s="227">
        <f t="shared" si="39"/>
        <v>0</v>
      </c>
      <c r="Q65" s="227">
        <f t="shared" si="39"/>
        <v>0</v>
      </c>
      <c r="R65" s="227">
        <f t="shared" si="39"/>
        <v>0</v>
      </c>
    </row>
    <row r="66" spans="1:18">
      <c r="A66" s="217" t="s">
        <v>173</v>
      </c>
      <c r="B66" s="219"/>
      <c r="C66" s="218">
        <v>0.5</v>
      </c>
      <c r="D66" s="228">
        <f t="shared" ref="D66:R66" si="40">+$C66*D65</f>
        <v>0</v>
      </c>
      <c r="E66" s="228">
        <f t="shared" si="40"/>
        <v>0</v>
      </c>
      <c r="F66" s="228">
        <f t="shared" si="40"/>
        <v>0</v>
      </c>
      <c r="G66" s="228">
        <f t="shared" si="40"/>
        <v>0</v>
      </c>
      <c r="H66" s="228">
        <f t="shared" si="40"/>
        <v>0</v>
      </c>
      <c r="I66" s="228">
        <f t="shared" si="40"/>
        <v>0</v>
      </c>
      <c r="J66" s="228">
        <f t="shared" si="40"/>
        <v>0</v>
      </c>
      <c r="K66" s="228">
        <f t="shared" si="40"/>
        <v>0</v>
      </c>
      <c r="L66" s="228">
        <f t="shared" si="40"/>
        <v>0</v>
      </c>
      <c r="M66" s="228">
        <f t="shared" si="40"/>
        <v>0</v>
      </c>
      <c r="N66" s="228">
        <f t="shared" si="40"/>
        <v>0</v>
      </c>
      <c r="O66" s="228">
        <f t="shared" si="40"/>
        <v>0</v>
      </c>
      <c r="P66" s="228">
        <f t="shared" si="40"/>
        <v>0</v>
      </c>
      <c r="Q66" s="228">
        <f t="shared" si="40"/>
        <v>0</v>
      </c>
      <c r="R66" s="228">
        <f t="shared" si="40"/>
        <v>0</v>
      </c>
    </row>
    <row r="67" spans="1:18">
      <c r="A67" s="217" t="s">
        <v>174</v>
      </c>
      <c r="B67" s="219"/>
      <c r="C67" s="218">
        <v>0.5</v>
      </c>
      <c r="D67" s="229">
        <f t="shared" ref="D67:R67" si="41">+$C67*D65</f>
        <v>0</v>
      </c>
      <c r="E67" s="229">
        <f t="shared" si="41"/>
        <v>0</v>
      </c>
      <c r="F67" s="229">
        <f t="shared" si="41"/>
        <v>0</v>
      </c>
      <c r="G67" s="229">
        <f t="shared" si="41"/>
        <v>0</v>
      </c>
      <c r="H67" s="229">
        <f t="shared" si="41"/>
        <v>0</v>
      </c>
      <c r="I67" s="229">
        <f t="shared" si="41"/>
        <v>0</v>
      </c>
      <c r="J67" s="229">
        <f t="shared" si="41"/>
        <v>0</v>
      </c>
      <c r="K67" s="229">
        <f t="shared" si="41"/>
        <v>0</v>
      </c>
      <c r="L67" s="229">
        <f t="shared" si="41"/>
        <v>0</v>
      </c>
      <c r="M67" s="229">
        <f t="shared" si="41"/>
        <v>0</v>
      </c>
      <c r="N67" s="229">
        <f t="shared" si="41"/>
        <v>0</v>
      </c>
      <c r="O67" s="229">
        <f t="shared" si="41"/>
        <v>0</v>
      </c>
      <c r="P67" s="229">
        <f t="shared" si="41"/>
        <v>0</v>
      </c>
      <c r="Q67" s="229">
        <f t="shared" si="41"/>
        <v>0</v>
      </c>
      <c r="R67" s="229">
        <f t="shared" si="41"/>
        <v>0</v>
      </c>
    </row>
    <row r="68" spans="1:18">
      <c r="A68" s="217" t="s">
        <v>175</v>
      </c>
      <c r="B68" s="219"/>
      <c r="C68" s="218">
        <v>0</v>
      </c>
      <c r="D68" s="229">
        <f t="shared" ref="D68:R68" si="42">+$C68*D65</f>
        <v>0</v>
      </c>
      <c r="E68" s="229">
        <f t="shared" si="42"/>
        <v>0</v>
      </c>
      <c r="F68" s="229">
        <f t="shared" si="42"/>
        <v>0</v>
      </c>
      <c r="G68" s="229">
        <f t="shared" si="42"/>
        <v>0</v>
      </c>
      <c r="H68" s="229">
        <f t="shared" si="42"/>
        <v>0</v>
      </c>
      <c r="I68" s="229">
        <f t="shared" si="42"/>
        <v>0</v>
      </c>
      <c r="J68" s="229">
        <f t="shared" si="42"/>
        <v>0</v>
      </c>
      <c r="K68" s="229">
        <f t="shared" si="42"/>
        <v>0</v>
      </c>
      <c r="L68" s="229">
        <f t="shared" si="42"/>
        <v>0</v>
      </c>
      <c r="M68" s="229">
        <f t="shared" si="42"/>
        <v>0</v>
      </c>
      <c r="N68" s="229">
        <f t="shared" si="42"/>
        <v>0</v>
      </c>
      <c r="O68" s="229">
        <f t="shared" si="42"/>
        <v>0</v>
      </c>
      <c r="P68" s="229">
        <f t="shared" si="42"/>
        <v>0</v>
      </c>
      <c r="Q68" s="229">
        <f t="shared" si="42"/>
        <v>0</v>
      </c>
      <c r="R68" s="229">
        <f t="shared" si="42"/>
        <v>0</v>
      </c>
    </row>
    <row r="69" spans="1:18">
      <c r="A69" s="217" t="s">
        <v>175</v>
      </c>
      <c r="B69" s="219"/>
      <c r="C69" s="218">
        <v>0</v>
      </c>
      <c r="D69" s="229">
        <f t="shared" ref="D69:R69" si="43">+$C69*D65</f>
        <v>0</v>
      </c>
      <c r="E69" s="229">
        <f t="shared" si="43"/>
        <v>0</v>
      </c>
      <c r="F69" s="229">
        <f t="shared" si="43"/>
        <v>0</v>
      </c>
      <c r="G69" s="229">
        <f t="shared" si="43"/>
        <v>0</v>
      </c>
      <c r="H69" s="229">
        <f t="shared" si="43"/>
        <v>0</v>
      </c>
      <c r="I69" s="229">
        <f t="shared" si="43"/>
        <v>0</v>
      </c>
      <c r="J69" s="229">
        <f t="shared" si="43"/>
        <v>0</v>
      </c>
      <c r="K69" s="229">
        <f t="shared" si="43"/>
        <v>0</v>
      </c>
      <c r="L69" s="229">
        <f t="shared" si="43"/>
        <v>0</v>
      </c>
      <c r="M69" s="229">
        <f t="shared" si="43"/>
        <v>0</v>
      </c>
      <c r="N69" s="229">
        <f t="shared" si="43"/>
        <v>0</v>
      </c>
      <c r="O69" s="229">
        <f t="shared" si="43"/>
        <v>0</v>
      </c>
      <c r="P69" s="229">
        <f t="shared" si="43"/>
        <v>0</v>
      </c>
      <c r="Q69" s="229">
        <f t="shared" si="43"/>
        <v>0</v>
      </c>
      <c r="R69" s="229">
        <f t="shared" si="43"/>
        <v>0</v>
      </c>
    </row>
    <row r="70" spans="1:18">
      <c r="A70" s="217" t="s">
        <v>175</v>
      </c>
      <c r="B70" s="219"/>
      <c r="C70" s="218">
        <v>0</v>
      </c>
      <c r="D70" s="229">
        <f t="shared" ref="D70:R70" si="44">+$C70*D65</f>
        <v>0</v>
      </c>
      <c r="E70" s="229">
        <f t="shared" si="44"/>
        <v>0</v>
      </c>
      <c r="F70" s="229">
        <f t="shared" si="44"/>
        <v>0</v>
      </c>
      <c r="G70" s="229">
        <f t="shared" si="44"/>
        <v>0</v>
      </c>
      <c r="H70" s="229">
        <f t="shared" si="44"/>
        <v>0</v>
      </c>
      <c r="I70" s="229">
        <f t="shared" si="44"/>
        <v>0</v>
      </c>
      <c r="J70" s="229">
        <f t="shared" si="44"/>
        <v>0</v>
      </c>
      <c r="K70" s="229">
        <f t="shared" si="44"/>
        <v>0</v>
      </c>
      <c r="L70" s="229">
        <f t="shared" si="44"/>
        <v>0</v>
      </c>
      <c r="M70" s="229">
        <f t="shared" si="44"/>
        <v>0</v>
      </c>
      <c r="N70" s="229">
        <f t="shared" si="44"/>
        <v>0</v>
      </c>
      <c r="O70" s="229">
        <f t="shared" si="44"/>
        <v>0</v>
      </c>
      <c r="P70" s="229">
        <f t="shared" si="44"/>
        <v>0</v>
      </c>
      <c r="Q70" s="229">
        <f t="shared" si="44"/>
        <v>0</v>
      </c>
      <c r="R70" s="229">
        <f t="shared" si="44"/>
        <v>0</v>
      </c>
    </row>
    <row r="71" spans="1:18">
      <c r="A71" s="217" t="s">
        <v>175</v>
      </c>
      <c r="B71" s="219"/>
      <c r="C71" s="218">
        <v>0</v>
      </c>
      <c r="D71" s="229">
        <f t="shared" ref="D71:R71" si="45">+$C71*D65</f>
        <v>0</v>
      </c>
      <c r="E71" s="229">
        <f t="shared" si="45"/>
        <v>0</v>
      </c>
      <c r="F71" s="229">
        <f t="shared" si="45"/>
        <v>0</v>
      </c>
      <c r="G71" s="229">
        <f t="shared" si="45"/>
        <v>0</v>
      </c>
      <c r="H71" s="229">
        <f t="shared" si="45"/>
        <v>0</v>
      </c>
      <c r="I71" s="229">
        <f t="shared" si="45"/>
        <v>0</v>
      </c>
      <c r="J71" s="229">
        <f t="shared" si="45"/>
        <v>0</v>
      </c>
      <c r="K71" s="229">
        <f t="shared" si="45"/>
        <v>0</v>
      </c>
      <c r="L71" s="229">
        <f t="shared" si="45"/>
        <v>0</v>
      </c>
      <c r="M71" s="229">
        <f t="shared" si="45"/>
        <v>0</v>
      </c>
      <c r="N71" s="229">
        <f t="shared" si="45"/>
        <v>0</v>
      </c>
      <c r="O71" s="229">
        <f t="shared" si="45"/>
        <v>0</v>
      </c>
      <c r="P71" s="229">
        <f t="shared" si="45"/>
        <v>0</v>
      </c>
      <c r="Q71" s="229">
        <f t="shared" si="45"/>
        <v>0</v>
      </c>
      <c r="R71" s="229">
        <f t="shared" si="45"/>
        <v>0</v>
      </c>
    </row>
    <row r="72" spans="1:18">
      <c r="A72" s="217"/>
      <c r="B72" s="219"/>
      <c r="C72" s="218"/>
      <c r="D72" s="230"/>
      <c r="E72" s="230"/>
      <c r="F72" s="230"/>
      <c r="G72" s="230"/>
      <c r="H72" s="230"/>
      <c r="I72" s="230"/>
      <c r="J72" s="230"/>
      <c r="K72" s="230"/>
      <c r="L72" s="230"/>
      <c r="M72" s="230"/>
      <c r="N72" s="230"/>
      <c r="O72" s="230"/>
      <c r="P72" s="230"/>
      <c r="Q72" s="230"/>
      <c r="R72" s="230"/>
    </row>
    <row r="73" spans="1:18">
      <c r="A73" s="217" t="s">
        <v>176</v>
      </c>
      <c r="B73" s="221"/>
      <c r="C73" s="222"/>
      <c r="D73" s="231">
        <v>0</v>
      </c>
      <c r="E73" s="231">
        <v>12000</v>
      </c>
      <c r="F73" s="231">
        <v>12000</v>
      </c>
      <c r="G73" s="231">
        <v>12000</v>
      </c>
      <c r="H73" s="231">
        <v>12000</v>
      </c>
      <c r="I73" s="231">
        <v>12000</v>
      </c>
      <c r="J73" s="231">
        <v>12000</v>
      </c>
      <c r="K73" s="231">
        <v>12000</v>
      </c>
      <c r="L73" s="231">
        <v>12000</v>
      </c>
      <c r="M73" s="231">
        <v>12000</v>
      </c>
      <c r="N73" s="231">
        <v>12000</v>
      </c>
      <c r="O73" s="231">
        <v>12000</v>
      </c>
      <c r="P73" s="231">
        <v>12000</v>
      </c>
      <c r="Q73" s="231">
        <v>12000</v>
      </c>
      <c r="R73" s="231">
        <v>12000</v>
      </c>
    </row>
    <row r="74" spans="1:18">
      <c r="A74" s="217" t="s">
        <v>236</v>
      </c>
      <c r="B74" s="69"/>
      <c r="C74" s="44"/>
      <c r="D74" s="227">
        <f>+D63</f>
        <v>0</v>
      </c>
      <c r="E74" s="227">
        <f t="shared" ref="E74:R74" si="46">+D74+E63</f>
        <v>0</v>
      </c>
      <c r="F74" s="227">
        <f t="shared" si="46"/>
        <v>0</v>
      </c>
      <c r="G74" s="227">
        <f t="shared" si="46"/>
        <v>0</v>
      </c>
      <c r="H74" s="227">
        <f t="shared" si="46"/>
        <v>0</v>
      </c>
      <c r="I74" s="227">
        <f t="shared" si="46"/>
        <v>0</v>
      </c>
      <c r="J74" s="227">
        <f t="shared" si="46"/>
        <v>0</v>
      </c>
      <c r="K74" s="227">
        <f t="shared" si="46"/>
        <v>0</v>
      </c>
      <c r="L74" s="227">
        <f t="shared" si="46"/>
        <v>0</v>
      </c>
      <c r="M74" s="227">
        <f t="shared" si="46"/>
        <v>0</v>
      </c>
      <c r="N74" s="227">
        <f t="shared" si="46"/>
        <v>0</v>
      </c>
      <c r="O74" s="227">
        <f t="shared" si="46"/>
        <v>0</v>
      </c>
      <c r="P74" s="227">
        <f t="shared" si="46"/>
        <v>0</v>
      </c>
      <c r="Q74" s="227">
        <f t="shared" si="46"/>
        <v>0</v>
      </c>
      <c r="R74" s="227">
        <f t="shared" si="46"/>
        <v>0</v>
      </c>
    </row>
    <row r="75" spans="1:18">
      <c r="A75" s="217" t="s">
        <v>237</v>
      </c>
      <c r="B75" s="69"/>
      <c r="C75" s="44"/>
      <c r="D75" s="227"/>
      <c r="E75" s="227"/>
      <c r="F75" s="227"/>
      <c r="G75" s="227"/>
      <c r="H75" s="227"/>
      <c r="I75" s="227"/>
      <c r="J75" s="227"/>
      <c r="K75" s="227"/>
      <c r="L75" s="227"/>
      <c r="M75" s="227"/>
      <c r="N75" s="227"/>
      <c r="O75" s="227"/>
      <c r="P75" s="227"/>
      <c r="Q75" s="227"/>
      <c r="R75" s="227"/>
    </row>
    <row r="76" spans="1:18">
      <c r="A76" s="217" t="s">
        <v>238</v>
      </c>
      <c r="B76" s="69"/>
      <c r="C76" s="44"/>
      <c r="D76" s="220">
        <v>0</v>
      </c>
      <c r="E76" s="44"/>
      <c r="F76" s="44"/>
      <c r="G76" s="44"/>
      <c r="H76" s="44"/>
      <c r="I76" s="44"/>
      <c r="J76" s="44"/>
      <c r="K76" s="44"/>
      <c r="L76" s="44"/>
      <c r="M76" s="44"/>
      <c r="N76" s="44"/>
      <c r="O76" s="44"/>
      <c r="P76" s="44"/>
      <c r="Q76" s="44"/>
      <c r="R76" s="44"/>
    </row>
    <row r="77" spans="1:18">
      <c r="A77" s="5"/>
      <c r="B77" s="5"/>
      <c r="C77" s="437"/>
      <c r="D77" s="437"/>
      <c r="E77" s="437"/>
      <c r="F77" s="437"/>
      <c r="G77" s="437"/>
      <c r="H77" s="437"/>
      <c r="I77" s="437"/>
      <c r="J77" s="437"/>
      <c r="K77" s="437"/>
      <c r="L77" s="437"/>
      <c r="M77" s="437"/>
      <c r="N77" s="437"/>
      <c r="O77" s="437"/>
      <c r="P77" s="437"/>
      <c r="Q77" s="437"/>
      <c r="R77" s="437"/>
    </row>
    <row r="78" spans="1:18">
      <c r="A78" s="5"/>
      <c r="B78" s="5"/>
      <c r="C78" s="5"/>
      <c r="D78" s="5"/>
      <c r="E78" s="5"/>
      <c r="F78" s="5"/>
      <c r="G78" s="5"/>
      <c r="H78" s="5"/>
      <c r="I78" s="5"/>
      <c r="J78" s="5"/>
      <c r="K78" s="5"/>
      <c r="L78" s="5"/>
      <c r="M78" s="5"/>
      <c r="N78" s="5"/>
      <c r="O78" s="5"/>
      <c r="P78" s="5"/>
      <c r="Q78" s="5"/>
      <c r="R78" s="5"/>
    </row>
    <row r="79" spans="1:18">
      <c r="A79" s="5"/>
      <c r="B79" s="5"/>
      <c r="C79" s="5"/>
      <c r="D79" s="5"/>
      <c r="E79" s="5"/>
      <c r="F79" s="5"/>
      <c r="G79" s="5"/>
      <c r="H79" s="5"/>
      <c r="I79" s="5"/>
      <c r="J79" s="5"/>
      <c r="K79" s="5"/>
      <c r="L79" s="5"/>
      <c r="M79" s="5"/>
      <c r="N79" s="5"/>
      <c r="O79" s="5"/>
      <c r="P79" s="5"/>
      <c r="Q79" s="5"/>
      <c r="R79" s="5"/>
    </row>
  </sheetData>
  <sheetProtection password="D22F" sheet="1" objects="1" scenarios="1" selectLockedCells="1"/>
  <mergeCells count="10">
    <mergeCell ref="A1:R1"/>
    <mergeCell ref="A2:R2"/>
    <mergeCell ref="A7:B7"/>
    <mergeCell ref="A8:B8"/>
    <mergeCell ref="A19:B19"/>
    <mergeCell ref="A36:B36"/>
    <mergeCell ref="A9:B9"/>
    <mergeCell ref="A13:B13"/>
    <mergeCell ref="A17:B17"/>
    <mergeCell ref="A18:B18"/>
  </mergeCells>
  <phoneticPr fontId="9" type="noConversion"/>
  <conditionalFormatting sqref="A76 D74:R75 A60:C65 D60:R62 A73:C75 A66:B72 D64:R72">
    <cfRule type="expression" dxfId="2" priority="1" stopIfTrue="1">
      <formula>$AZ$61</formula>
    </cfRule>
  </conditionalFormatting>
  <conditionalFormatting sqref="D76 E73:R73 C66:C71">
    <cfRule type="expression" dxfId="1" priority="2" stopIfTrue="1">
      <formula>$AZ$61</formula>
    </cfRule>
  </conditionalFormatting>
  <conditionalFormatting sqref="D73 D63:R63">
    <cfRule type="expression" dxfId="0" priority="3" stopIfTrue="1">
      <formula>$AZ$61</formula>
    </cfRule>
  </conditionalFormatting>
  <pageMargins left="0.75" right="0.75" top="0.67" bottom="0.53" header="0.5" footer="0.25"/>
  <pageSetup scale="70" orientation="landscape" r:id="rId1"/>
  <headerFooter alignWithMargins="0">
    <oddFooter>&amp;L&amp;F&amp;C&amp;A -  &amp;P of &amp;N&amp;R&amp;D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 D</vt:lpstr>
      <vt:lpstr>Milestones</vt:lpstr>
      <vt:lpstr>Unit Mix</vt:lpstr>
      <vt:lpstr>Annual Income &amp; Expenses</vt:lpstr>
      <vt:lpstr>Cash Flow Analysis</vt:lpstr>
      <vt:lpstr>'Annual Income &amp; Expenses'!Print_Area</vt:lpstr>
      <vt:lpstr>'Cash Flow Analysis'!Print_Area</vt:lpstr>
      <vt:lpstr>Milestones!Print_Area</vt:lpstr>
      <vt:lpstr>'Unit Mix'!Print_Area</vt:lpstr>
      <vt:lpstr>Milestones!Print_Titles</vt:lpstr>
    </vt:vector>
  </TitlesOfParts>
  <Company>State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kpetz</dc:creator>
  <cp:lastModifiedBy>Stoecklein, Tim@HCD</cp:lastModifiedBy>
  <cp:lastPrinted>2014-11-19T22:59:42Z</cp:lastPrinted>
  <dcterms:created xsi:type="dcterms:W3CDTF">2008-05-01T18:25:21Z</dcterms:created>
  <dcterms:modified xsi:type="dcterms:W3CDTF">2014-12-03T20:42:43Z</dcterms:modified>
</cp:coreProperties>
</file>