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550" activeTab="0"/>
  </bookViews>
  <sheets>
    <sheet name="Exhibit B7 for FTHB" sheetId="1" r:id="rId1"/>
  </sheets>
  <definedNames>
    <definedName name="_xlnm.Print_Area" localSheetId="0">'Exhibit B7 for FTHB'!$A$1:$H$43</definedName>
  </definedNames>
  <calcPr fullCalcOnLoad="1" iterate="1" iterateCount="10000" iterateDelta="0.001"/>
</workbook>
</file>

<file path=xl/sharedStrings.xml><?xml version="1.0" encoding="utf-8"?>
<sst xmlns="http://schemas.openxmlformats.org/spreadsheetml/2006/main" count="53" uniqueCount="49">
  <si>
    <t>First-Time Homebuyer Feasibility Analysis</t>
  </si>
  <si>
    <t xml:space="preserve">Housing debt ratio   </t>
  </si>
  <si>
    <t>Closing costs (example 3%) of average home sales price</t>
  </si>
  <si>
    <t xml:space="preserve">Maximum monthly housing payment (including Principal and  Interest) </t>
  </si>
  <si>
    <t>Total amount to be financed</t>
  </si>
  <si>
    <t>Estimated monthly property insurance costs (example .35%) of average home sales price</t>
  </si>
  <si>
    <t>Estimated monthly property tax (example 1.25%) of average home sales price</t>
  </si>
  <si>
    <t>Payment Subsidy Needed</t>
  </si>
  <si>
    <t>First Mortgage Rate</t>
  </si>
  <si>
    <t>Term in Years</t>
  </si>
  <si>
    <t>AMI Level</t>
  </si>
  <si>
    <t>Required Monthly Housing Cost</t>
  </si>
  <si>
    <t>HOME Loan Needed</t>
  </si>
  <si>
    <t>Lowest Possible HOME Loan Needed</t>
  </si>
  <si>
    <t>Highest Possible HOME Loan Needed</t>
  </si>
  <si>
    <t>Proposed HOME Loan Maximum</t>
  </si>
  <si>
    <t>Is Program Feasible?</t>
  </si>
  <si>
    <t>Average Home Sales Price (not to exceed maximum Home purchase price limit)</t>
  </si>
  <si>
    <t>Minimum Downpayment Requirement</t>
  </si>
  <si>
    <t xml:space="preserve"> (as a percentage of sales price)</t>
  </si>
  <si>
    <t>Other non-HOME assistance or downpayment in excess of minimum downpayment contribution</t>
  </si>
  <si>
    <t>Minimum Borrower down payment contribution (example 1%) of average home sales price</t>
  </si>
  <si>
    <t>Total Home Cost</t>
  </si>
  <si>
    <t>Estimated Monthly Mortgage Payment</t>
  </si>
  <si>
    <t>Other Monthly Housing Costs</t>
  </si>
  <si>
    <t>Other monthly housing costs (e.g. MIP, dues)</t>
  </si>
  <si>
    <t>Estimated annual insurance costs</t>
  </si>
  <si>
    <t>Estimated annual property tax</t>
  </si>
  <si>
    <t>Two-person household</t>
  </si>
  <si>
    <t>Three-person household</t>
  </si>
  <si>
    <t>Four-person household</t>
  </si>
  <si>
    <t xml:space="preserve">Enter data in yellow sections only </t>
  </si>
  <si>
    <t>Other non-HOME Assistance Loan or downpayment in excess of minimum downpayment contribution.</t>
  </si>
  <si>
    <t>80% AMI Levels by Household Size (Annual):</t>
  </si>
  <si>
    <t xml:space="preserve">    In dollars (e.g. mtg. ins., HOA dues)</t>
  </si>
  <si>
    <r>
      <t xml:space="preserve">Number of homes which have sold in this jurisdiction (within city limits, or within unincorporated portion of county) over the preceding 12-month period </t>
    </r>
    <r>
      <rPr>
        <b/>
        <u val="single"/>
        <sz val="11"/>
        <rFont val="Arial"/>
        <family val="2"/>
      </rPr>
      <t>at or below</t>
    </r>
    <r>
      <rPr>
        <b/>
        <sz val="11"/>
        <rFont val="Arial"/>
        <family val="2"/>
      </rPr>
      <t xml:space="preserve"> this target sales price.  ATTACH DOCUMENTATION.</t>
    </r>
  </si>
  <si>
    <t xml:space="preserve">HOME Maximum Purchase Price/After-Rehab Value Limit </t>
  </si>
  <si>
    <t>Monthly household income to be served</t>
  </si>
  <si>
    <t xml:space="preserve">   Two-person</t>
  </si>
  <si>
    <t xml:space="preserve">   Three-person</t>
  </si>
  <si>
    <t xml:space="preserve">   Four-person</t>
  </si>
  <si>
    <r>
      <t xml:space="preserve">Maximum Possible HOME Loan Amount, given sales price and any local HOME maximums, if lower than half the target price </t>
    </r>
    <r>
      <rPr>
        <u val="single"/>
        <sz val="11"/>
        <rFont val="Arial"/>
        <family val="2"/>
      </rPr>
      <t>and</t>
    </r>
    <r>
      <rPr>
        <sz val="11"/>
        <rFont val="Arial"/>
        <family val="2"/>
      </rPr>
      <t xml:space="preserve"> HOME subsidy limit for 3-BR home.</t>
    </r>
  </si>
  <si>
    <r>
      <rPr>
        <b/>
        <sz val="48"/>
        <color indexed="10"/>
        <rFont val="Arial"/>
        <family val="2"/>
      </rPr>
      <t>←</t>
    </r>
    <r>
      <rPr>
        <b/>
        <sz val="11"/>
        <color indexed="10"/>
        <rFont val="Arial"/>
        <family val="2"/>
      </rPr>
      <t xml:space="preserve"> NOTE: You must fill in this box AND </t>
    </r>
    <r>
      <rPr>
        <b/>
        <u val="single"/>
        <sz val="11"/>
        <color indexed="10"/>
        <rFont val="Arial"/>
        <family val="2"/>
      </rPr>
      <t>attach</t>
    </r>
    <r>
      <rPr>
        <b/>
        <sz val="11"/>
        <color indexed="10"/>
        <rFont val="Arial"/>
        <family val="2"/>
      </rPr>
      <t xml:space="preserve"> supporting documentation to receive FTHB feasibility points</t>
    </r>
  </si>
  <si>
    <r>
      <rPr>
        <b/>
        <sz val="11"/>
        <rFont val="Arial"/>
        <family val="2"/>
      </rPr>
      <t>Target</t>
    </r>
    <r>
      <rPr>
        <sz val="11"/>
        <rFont val="Arial"/>
        <family val="2"/>
      </rPr>
      <t xml:space="preserve"> Housing Debt Ratio</t>
    </r>
  </si>
  <si>
    <t>County</t>
  </si>
  <si>
    <t>Target Home Sales Price (not to exceed Maximum Purchase Price limit above)</t>
  </si>
  <si>
    <t xml:space="preserve">Maximum monthly housing payment (including Principal and Interest) </t>
  </si>
  <si>
    <t xml:space="preserve">Please provide the following information for your proposed First-Time Homebuyer Program.  The information presented must be consistent with your program guidelines.  For purposes of evaluating the overall feasibility of your program, the figures below will be treated as projections.  </t>
  </si>
  <si>
    <t>(as a percentage of sales price, e.g. enter 0.03 for 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</si>
</sst>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h:mm:ss\ AM/PM"/>
    <numFmt numFmtId="171" formatCode="00000"/>
    <numFmt numFmtId="172" formatCode="&quot;$&quot;#,##0"/>
    <numFmt numFmtId="173" formatCode="0.0000%"/>
  </numFmts>
  <fonts count="48">
    <font>
      <sz val="10"/>
      <name val="Arial"/>
      <family val="0"/>
    </font>
    <font>
      <sz val="8"/>
      <name val="Arial"/>
      <family val="2"/>
    </font>
    <font>
      <sz val="11"/>
      <name val="Arial"/>
      <family val="2"/>
    </font>
    <font>
      <b/>
      <sz val="11"/>
      <name val="Arial"/>
      <family val="2"/>
    </font>
    <font>
      <b/>
      <i/>
      <sz val="11"/>
      <name val="Arial"/>
      <family val="2"/>
    </font>
    <font>
      <b/>
      <sz val="18"/>
      <name val="Arial"/>
      <family val="2"/>
    </font>
    <font>
      <b/>
      <sz val="11"/>
      <color indexed="10"/>
      <name val="Arial"/>
      <family val="2"/>
    </font>
    <font>
      <b/>
      <u val="single"/>
      <sz val="11"/>
      <name val="Arial"/>
      <family val="2"/>
    </font>
    <font>
      <b/>
      <u val="single"/>
      <sz val="11"/>
      <color indexed="10"/>
      <name val="Arial"/>
      <family val="2"/>
    </font>
    <font>
      <u val="single"/>
      <sz val="11"/>
      <name val="Arial"/>
      <family val="2"/>
    </font>
    <font>
      <b/>
      <sz val="4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Trellis">
        <bgColor indexed="43"/>
      </patternFill>
    </fill>
    <fill>
      <patternFill patternType="solid">
        <fgColor indexed="43"/>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color indexed="63"/>
      </bottom>
    </border>
    <border>
      <left style="dashed"/>
      <right style="dashed"/>
      <top style="dashed"/>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4">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Fill="1" applyAlignment="1">
      <alignment/>
    </xf>
    <xf numFmtId="0" fontId="2" fillId="0" borderId="0" xfId="0" applyFont="1" applyAlignment="1">
      <alignment wrapText="1"/>
    </xf>
    <xf numFmtId="0" fontId="2" fillId="0" borderId="0" xfId="0" applyFont="1" applyAlignment="1">
      <alignment/>
    </xf>
    <xf numFmtId="0" fontId="2" fillId="0" borderId="0" xfId="0" applyFont="1" applyAlignment="1">
      <alignment horizontal="center"/>
    </xf>
    <xf numFmtId="172" fontId="2" fillId="0" borderId="0" xfId="0" applyNumberFormat="1" applyFont="1" applyAlignment="1">
      <alignment horizontal="center"/>
    </xf>
    <xf numFmtId="0" fontId="0" fillId="0" borderId="10" xfId="0" applyBorder="1" applyAlignment="1">
      <alignment wrapText="1"/>
    </xf>
    <xf numFmtId="172" fontId="0" fillId="0" borderId="11" xfId="0" applyNumberFormat="1" applyBorder="1" applyAlignment="1">
      <alignment horizontal="center"/>
    </xf>
    <xf numFmtId="0" fontId="0" fillId="0" borderId="12" xfId="0" applyBorder="1" applyAlignment="1">
      <alignment wrapText="1"/>
    </xf>
    <xf numFmtId="172" fontId="0" fillId="0" borderId="13" xfId="0" applyNumberFormat="1" applyBorder="1" applyAlignment="1">
      <alignment horizontal="center"/>
    </xf>
    <xf numFmtId="0" fontId="0" fillId="0" borderId="14" xfId="0" applyBorder="1" applyAlignment="1">
      <alignment wrapText="1"/>
    </xf>
    <xf numFmtId="172" fontId="0" fillId="0" borderId="15" xfId="0" applyNumberFormat="1" applyBorder="1" applyAlignment="1">
      <alignment horizontal="center"/>
    </xf>
    <xf numFmtId="0" fontId="2" fillId="33" borderId="0" xfId="0" applyFont="1" applyFill="1" applyAlignment="1" quotePrefix="1">
      <alignment horizontal="center"/>
    </xf>
    <xf numFmtId="0" fontId="0" fillId="0" borderId="0" xfId="0" applyBorder="1" applyAlignment="1">
      <alignment/>
    </xf>
    <xf numFmtId="0" fontId="0" fillId="0" borderId="0" xfId="0" applyFill="1" applyBorder="1" applyAlignment="1">
      <alignment/>
    </xf>
    <xf numFmtId="0" fontId="0" fillId="0" borderId="0" xfId="0" applyAlignment="1">
      <alignment vertical="center"/>
    </xf>
    <xf numFmtId="9" fontId="2" fillId="3" borderId="16" xfId="0" applyNumberFormat="1" applyFont="1" applyFill="1" applyBorder="1" applyAlignment="1">
      <alignment horizontal="center" vertical="center"/>
    </xf>
    <xf numFmtId="9" fontId="2" fillId="3" borderId="17" xfId="0" applyNumberFormat="1" applyFont="1" applyFill="1" applyBorder="1" applyAlignment="1">
      <alignment horizontal="center" vertical="center"/>
    </xf>
    <xf numFmtId="0" fontId="46" fillId="0" borderId="0" xfId="0" applyFont="1" applyAlignment="1">
      <alignment vertical="center"/>
    </xf>
    <xf numFmtId="10" fontId="2" fillId="34" borderId="18" xfId="0" applyNumberFormat="1" applyFont="1" applyFill="1" applyBorder="1" applyAlignment="1" applyProtection="1">
      <alignment horizontal="center"/>
      <protection locked="0"/>
    </xf>
    <xf numFmtId="1" fontId="2" fillId="34" borderId="18" xfId="0" applyNumberFormat="1" applyFont="1" applyFill="1" applyBorder="1" applyAlignment="1" applyProtection="1">
      <alignment horizontal="center"/>
      <protection locked="0"/>
    </xf>
    <xf numFmtId="172" fontId="2" fillId="34" borderId="18" xfId="0" applyNumberFormat="1" applyFont="1" applyFill="1" applyBorder="1" applyAlignment="1" applyProtection="1">
      <alignment horizontal="center"/>
      <protection locked="0"/>
    </xf>
    <xf numFmtId="9" fontId="2" fillId="34" borderId="18" xfId="0" applyNumberFormat="1" applyFont="1" applyFill="1" applyBorder="1" applyAlignment="1" applyProtection="1">
      <alignment horizontal="center"/>
      <protection locked="0"/>
    </xf>
    <xf numFmtId="1" fontId="2" fillId="34" borderId="18" xfId="0" applyNumberFormat="1" applyFont="1" applyFill="1" applyBorder="1" applyAlignment="1" applyProtection="1">
      <alignment horizontal="center" vertical="center"/>
      <protection locked="0"/>
    </xf>
    <xf numFmtId="172" fontId="2" fillId="34" borderId="18" xfId="0" applyNumberFormat="1" applyFont="1" applyFill="1" applyBorder="1" applyAlignment="1" applyProtection="1">
      <alignment horizontal="center" vertical="center"/>
      <protection locked="0"/>
    </xf>
    <xf numFmtId="0" fontId="2" fillId="0" borderId="17" xfId="0" applyFont="1" applyBorder="1" applyAlignment="1">
      <alignment wrapText="1"/>
    </xf>
    <xf numFmtId="0" fontId="2" fillId="0" borderId="17" xfId="0" applyFont="1" applyBorder="1" applyAlignment="1" quotePrefix="1">
      <alignment wrapText="1"/>
    </xf>
    <xf numFmtId="0" fontId="3" fillId="0" borderId="17"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19" xfId="0" applyFont="1" applyBorder="1" applyAlignment="1" quotePrefix="1">
      <alignment vertical="top"/>
    </xf>
    <xf numFmtId="0" fontId="3" fillId="0" borderId="25" xfId="0" applyFont="1" applyBorder="1" applyAlignment="1">
      <alignment wrapText="1"/>
    </xf>
    <xf numFmtId="6" fontId="2" fillId="0" borderId="26" xfId="0" applyNumberFormat="1" applyFont="1" applyBorder="1" applyAlignment="1">
      <alignment horizontal="center" vertical="center"/>
    </xf>
    <xf numFmtId="6" fontId="2" fillId="0" borderId="27" xfId="0" applyNumberFormat="1" applyFont="1" applyBorder="1" applyAlignment="1">
      <alignment horizontal="center" vertical="center"/>
    </xf>
    <xf numFmtId="6" fontId="2" fillId="0" borderId="28" xfId="0" applyNumberFormat="1" applyFont="1" applyBorder="1" applyAlignment="1">
      <alignment horizontal="center" vertical="center"/>
    </xf>
    <xf numFmtId="9" fontId="2" fillId="0" borderId="29" xfId="0" applyNumberFormat="1" applyFont="1" applyBorder="1" applyAlignment="1">
      <alignment horizontal="center"/>
    </xf>
    <xf numFmtId="9" fontId="2" fillId="0" borderId="30" xfId="0" applyNumberFormat="1" applyFont="1" applyBorder="1" applyAlignment="1">
      <alignment horizontal="center"/>
    </xf>
    <xf numFmtId="9" fontId="2" fillId="0" borderId="31" xfId="0" applyNumberFormat="1" applyFont="1" applyBorder="1" applyAlignment="1">
      <alignment horizontal="center"/>
    </xf>
    <xf numFmtId="6" fontId="2" fillId="0" borderId="29" xfId="0" applyNumberFormat="1" applyFont="1" applyFill="1" applyBorder="1" applyAlignment="1">
      <alignment horizontal="center"/>
    </xf>
    <xf numFmtId="6" fontId="2" fillId="0" borderId="30" xfId="0" applyNumberFormat="1" applyFont="1" applyFill="1" applyBorder="1" applyAlignment="1">
      <alignment horizontal="center"/>
    </xf>
    <xf numFmtId="6" fontId="2" fillId="0" borderId="31" xfId="0" applyNumberFormat="1" applyFont="1" applyFill="1" applyBorder="1" applyAlignment="1">
      <alignment horizontal="center"/>
    </xf>
    <xf numFmtId="0" fontId="2" fillId="0" borderId="30" xfId="0" applyFont="1" applyBorder="1" applyAlignment="1">
      <alignment horizontal="center"/>
    </xf>
    <xf numFmtId="6" fontId="2" fillId="0" borderId="29" xfId="0" applyNumberFormat="1" applyFont="1" applyBorder="1" applyAlignment="1">
      <alignment horizontal="center"/>
    </xf>
    <xf numFmtId="6" fontId="2" fillId="0" borderId="30" xfId="0" applyNumberFormat="1" applyFont="1" applyBorder="1" applyAlignment="1">
      <alignment horizontal="center"/>
    </xf>
    <xf numFmtId="6" fontId="2" fillId="0" borderId="31" xfId="0" applyNumberFormat="1" applyFont="1" applyBorder="1" applyAlignment="1">
      <alignment horizontal="center"/>
    </xf>
    <xf numFmtId="172" fontId="2" fillId="0" borderId="29" xfId="0" applyNumberFormat="1" applyFont="1" applyBorder="1" applyAlignment="1">
      <alignment horizontal="center"/>
    </xf>
    <xf numFmtId="172" fontId="2" fillId="0" borderId="30" xfId="0" applyNumberFormat="1" applyFont="1" applyBorder="1" applyAlignment="1">
      <alignment horizontal="center"/>
    </xf>
    <xf numFmtId="172" fontId="2" fillId="0" borderId="31" xfId="0" applyNumberFormat="1" applyFont="1" applyBorder="1" applyAlignment="1">
      <alignment horizontal="center"/>
    </xf>
    <xf numFmtId="172" fontId="2" fillId="0" borderId="29" xfId="0" applyNumberFormat="1" applyFont="1" applyFill="1" applyBorder="1" applyAlignment="1">
      <alignment horizontal="center"/>
    </xf>
    <xf numFmtId="172" fontId="2" fillId="0" borderId="30" xfId="0" applyNumberFormat="1" applyFont="1" applyFill="1" applyBorder="1" applyAlignment="1">
      <alignment horizontal="center"/>
    </xf>
    <xf numFmtId="172" fontId="2" fillId="0" borderId="31" xfId="0" applyNumberFormat="1" applyFont="1" applyFill="1" applyBorder="1" applyAlignment="1">
      <alignment horizontal="center"/>
    </xf>
    <xf numFmtId="172" fontId="2" fillId="0" borderId="29" xfId="0" applyNumberFormat="1" applyFont="1" applyBorder="1" applyAlignment="1">
      <alignment horizontal="center" wrapText="1"/>
    </xf>
    <xf numFmtId="172" fontId="2" fillId="0" borderId="30" xfId="0" applyNumberFormat="1" applyFont="1" applyBorder="1" applyAlignment="1">
      <alignment horizontal="center" wrapText="1"/>
    </xf>
    <xf numFmtId="172" fontId="2" fillId="0" borderId="31" xfId="0" applyNumberFormat="1" applyFont="1" applyBorder="1" applyAlignment="1">
      <alignment horizontal="center" wrapText="1"/>
    </xf>
    <xf numFmtId="10" fontId="2" fillId="34" borderId="17" xfId="0" applyNumberFormat="1" applyFont="1" applyFill="1" applyBorder="1" applyAlignment="1" applyProtection="1">
      <alignment horizontal="center"/>
      <protection locked="0"/>
    </xf>
    <xf numFmtId="172" fontId="2" fillId="0" borderId="32" xfId="0" applyNumberFormat="1" applyFont="1" applyBorder="1" applyAlignment="1">
      <alignment horizontal="center"/>
    </xf>
    <xf numFmtId="172" fontId="2" fillId="0" borderId="33" xfId="0" applyNumberFormat="1" applyFont="1" applyBorder="1" applyAlignment="1">
      <alignment horizontal="center"/>
    </xf>
    <xf numFmtId="172" fontId="2" fillId="35" borderId="17" xfId="0" applyNumberFormat="1" applyFont="1" applyFill="1" applyBorder="1" applyAlignment="1">
      <alignment horizontal="center"/>
    </xf>
    <xf numFmtId="10" fontId="2" fillId="33" borderId="34" xfId="0" applyNumberFormat="1"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3" fillId="0" borderId="17" xfId="0" applyFont="1" applyBorder="1" applyAlignment="1">
      <alignment wrapText="1"/>
    </xf>
    <xf numFmtId="172" fontId="3" fillId="0" borderId="29" xfId="0" applyNumberFormat="1" applyFont="1" applyBorder="1" applyAlignment="1">
      <alignment horizontal="center"/>
    </xf>
    <xf numFmtId="172" fontId="3" fillId="0" borderId="30" xfId="0" applyNumberFormat="1" applyFont="1" applyBorder="1" applyAlignment="1">
      <alignment horizontal="center"/>
    </xf>
    <xf numFmtId="6" fontId="3" fillId="0" borderId="30" xfId="0" applyNumberFormat="1" applyFont="1" applyFill="1" applyBorder="1" applyAlignment="1">
      <alignment horizontal="center"/>
    </xf>
    <xf numFmtId="172" fontId="3" fillId="0" borderId="31" xfId="0" applyNumberFormat="1" applyFont="1" applyBorder="1" applyAlignment="1">
      <alignment horizontal="center"/>
    </xf>
    <xf numFmtId="172" fontId="3" fillId="0" borderId="29" xfId="0" applyNumberFormat="1" applyFont="1" applyBorder="1" applyAlignment="1">
      <alignment horizontal="center" wrapText="1"/>
    </xf>
    <xf numFmtId="172" fontId="3" fillId="0" borderId="30" xfId="0" applyNumberFormat="1" applyFont="1" applyBorder="1" applyAlignment="1">
      <alignment horizontal="center" wrapText="1"/>
    </xf>
    <xf numFmtId="172" fontId="3" fillId="0" borderId="31" xfId="0" applyNumberFormat="1" applyFont="1" applyBorder="1" applyAlignment="1">
      <alignment horizontal="center" wrapText="1"/>
    </xf>
    <xf numFmtId="0" fontId="47" fillId="0" borderId="17" xfId="0" applyFont="1" applyFill="1" applyBorder="1" applyAlignment="1">
      <alignment wrapText="1"/>
    </xf>
    <xf numFmtId="0" fontId="6" fillId="0" borderId="35" xfId="0" applyFont="1" applyBorder="1" applyAlignment="1">
      <alignment horizontal="left" vertical="center" wrapText="1"/>
    </xf>
    <xf numFmtId="0" fontId="46" fillId="0" borderId="0" xfId="0" applyFont="1" applyBorder="1" applyAlignment="1">
      <alignment horizontal="left" vertical="center" wrapText="1"/>
    </xf>
    <xf numFmtId="0" fontId="2" fillId="6" borderId="16"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6" xfId="0" applyFont="1" applyFill="1" applyBorder="1" applyAlignment="1">
      <alignment horizontal="center" vertical="center"/>
    </xf>
    <xf numFmtId="0" fontId="2" fillId="6" borderId="18" xfId="0" applyFont="1" applyFill="1" applyBorder="1" applyAlignment="1">
      <alignment horizontal="center" vertical="center"/>
    </xf>
    <xf numFmtId="0" fontId="2"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Font="1" applyFill="1" applyAlignment="1">
      <alignment wrapText="1"/>
    </xf>
    <xf numFmtId="0" fontId="0" fillId="0" borderId="0" xfId="0" applyFill="1" applyAlignment="1">
      <alignment wrapText="1"/>
    </xf>
    <xf numFmtId="0" fontId="2" fillId="6" borderId="17" xfId="0" applyFont="1" applyFill="1" applyBorder="1" applyAlignment="1">
      <alignment horizontal="center" vertical="center"/>
    </xf>
    <xf numFmtId="0" fontId="2" fillId="6" borderId="17" xfId="0" applyFont="1" applyFill="1" applyBorder="1" applyAlignment="1">
      <alignment horizontal="center" vertic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showGridLines="0" showRowColHeaders="0" tabSelected="1" view="pageLayout" showRuler="0" zoomScaleNormal="115" zoomScaleSheetLayoutView="145" workbookViewId="0" topLeftCell="A16">
      <selection activeCell="A38" sqref="A38:A39"/>
    </sheetView>
  </sheetViews>
  <sheetFormatPr defaultColWidth="9.140625" defaultRowHeight="12.75"/>
  <cols>
    <col min="1" max="1" width="32.7109375" style="1" customWidth="1"/>
    <col min="2" max="2" width="12.140625" style="2" customWidth="1"/>
    <col min="3" max="3" width="12.00390625" style="2" customWidth="1"/>
    <col min="4" max="4" width="12.00390625" style="0" customWidth="1"/>
    <col min="5" max="5" width="12.28125" style="0" customWidth="1"/>
    <col min="6" max="6" width="12.57421875" style="0" customWidth="1"/>
    <col min="7" max="7" width="12.00390625" style="0" customWidth="1"/>
    <col min="16" max="16" width="8.140625" style="0" customWidth="1"/>
  </cols>
  <sheetData>
    <row r="1" spans="1:8" ht="65.25" customHeight="1">
      <c r="A1" s="84" t="s">
        <v>47</v>
      </c>
      <c r="B1" s="84"/>
      <c r="C1" s="84"/>
      <c r="D1" s="84"/>
      <c r="E1" s="84"/>
      <c r="F1" s="84"/>
      <c r="G1" s="84"/>
      <c r="H1" s="84"/>
    </row>
    <row r="2" spans="1:7" ht="20.25" customHeight="1">
      <c r="A2" s="93" t="s">
        <v>31</v>
      </c>
      <c r="B2" s="93"/>
      <c r="C2" s="93"/>
      <c r="D2" s="93"/>
      <c r="E2" s="93"/>
      <c r="F2" s="93"/>
      <c r="G2" s="5"/>
    </row>
    <row r="3" spans="1:7" ht="14.25">
      <c r="A3" s="4"/>
      <c r="B3" s="6"/>
      <c r="C3" s="6"/>
      <c r="D3" s="5"/>
      <c r="E3" s="5"/>
      <c r="F3" s="5"/>
      <c r="G3" s="5"/>
    </row>
    <row r="4" spans="1:7" ht="14.25">
      <c r="A4" s="27" t="s">
        <v>8</v>
      </c>
      <c r="B4" s="21"/>
      <c r="C4" s="6"/>
      <c r="D4" s="90" t="s">
        <v>18</v>
      </c>
      <c r="E4" s="91"/>
      <c r="F4" s="92"/>
      <c r="G4" s="21"/>
    </row>
    <row r="5" spans="1:7" ht="14.25">
      <c r="A5" s="27" t="s">
        <v>9</v>
      </c>
      <c r="B5" s="22"/>
      <c r="C5" s="6"/>
      <c r="D5" s="31" t="s">
        <v>19</v>
      </c>
      <c r="E5" s="32"/>
      <c r="F5" s="33"/>
      <c r="G5" s="65"/>
    </row>
    <row r="6" spans="1:7" ht="14.25">
      <c r="A6" s="27" t="s">
        <v>44</v>
      </c>
      <c r="B6" s="21"/>
      <c r="C6" s="6"/>
      <c r="D6" s="34" t="s">
        <v>27</v>
      </c>
      <c r="E6" s="35"/>
      <c r="F6" s="36"/>
      <c r="G6" s="21"/>
    </row>
    <row r="7" spans="1:7" ht="28.5">
      <c r="A7" s="28" t="s">
        <v>33</v>
      </c>
      <c r="B7" s="14"/>
      <c r="C7" s="6"/>
      <c r="D7" s="37" t="s">
        <v>19</v>
      </c>
      <c r="E7" s="32"/>
      <c r="F7" s="33"/>
      <c r="G7" s="65"/>
    </row>
    <row r="8" spans="1:7" ht="14.25">
      <c r="A8" s="27" t="s">
        <v>38</v>
      </c>
      <c r="B8" s="23"/>
      <c r="C8" s="6"/>
      <c r="D8" s="34" t="s">
        <v>24</v>
      </c>
      <c r="E8" s="35"/>
      <c r="F8" s="36"/>
      <c r="G8" s="23"/>
    </row>
    <row r="9" spans="1:7" ht="14.25">
      <c r="A9" s="27" t="s">
        <v>39</v>
      </c>
      <c r="B9" s="23"/>
      <c r="C9" s="6"/>
      <c r="D9" s="31" t="s">
        <v>34</v>
      </c>
      <c r="E9" s="32"/>
      <c r="F9" s="33"/>
      <c r="G9" s="65"/>
    </row>
    <row r="10" spans="1:7" ht="14.25">
      <c r="A10" s="27" t="s">
        <v>40</v>
      </c>
      <c r="B10" s="23"/>
      <c r="C10" s="6"/>
      <c r="D10" s="34" t="s">
        <v>26</v>
      </c>
      <c r="E10" s="35"/>
      <c r="F10" s="35"/>
      <c r="G10" s="61"/>
    </row>
    <row r="11" spans="1:7" ht="15">
      <c r="A11" s="27" t="s">
        <v>43</v>
      </c>
      <c r="B11" s="24"/>
      <c r="C11" s="6"/>
      <c r="D11" s="66" t="s">
        <v>48</v>
      </c>
      <c r="E11" s="67"/>
      <c r="F11" s="67"/>
      <c r="G11" s="68"/>
    </row>
    <row r="12" spans="1:7" ht="39" customHeight="1">
      <c r="A12" s="30" t="s">
        <v>36</v>
      </c>
      <c r="B12" s="26"/>
      <c r="C12" s="6"/>
      <c r="D12" s="5"/>
      <c r="E12" s="5"/>
      <c r="F12" s="5"/>
      <c r="G12" s="5"/>
    </row>
    <row r="13" spans="1:7" ht="45">
      <c r="A13" s="38" t="s">
        <v>45</v>
      </c>
      <c r="B13" s="26"/>
      <c r="C13" s="6"/>
      <c r="D13" s="5"/>
      <c r="E13" s="5"/>
      <c r="F13" s="5"/>
      <c r="G13" s="5"/>
    </row>
    <row r="14" spans="1:12" ht="132" customHeight="1">
      <c r="A14" s="29" t="s">
        <v>35</v>
      </c>
      <c r="B14" s="25"/>
      <c r="C14" s="78" t="s">
        <v>42</v>
      </c>
      <c r="D14" s="79"/>
      <c r="E14" s="79"/>
      <c r="F14" s="79"/>
      <c r="G14" s="79"/>
      <c r="H14" s="20"/>
      <c r="I14" s="20"/>
      <c r="J14" s="20"/>
      <c r="K14" s="20"/>
      <c r="L14" s="20"/>
    </row>
    <row r="15" spans="1:7" ht="99.75" customHeight="1">
      <c r="A15" s="30" t="s">
        <v>41</v>
      </c>
      <c r="B15" s="26"/>
      <c r="C15" s="6"/>
      <c r="D15" s="5"/>
      <c r="E15" s="5"/>
      <c r="F15" s="5"/>
      <c r="G15" s="5"/>
    </row>
    <row r="16" spans="1:7" ht="63" customHeight="1">
      <c r="A16" s="30" t="s">
        <v>32</v>
      </c>
      <c r="B16" s="26"/>
      <c r="C16" s="6"/>
      <c r="D16" s="5"/>
      <c r="E16" s="5"/>
      <c r="F16" s="5"/>
      <c r="G16" s="5"/>
    </row>
    <row r="17" spans="1:8" ht="36.75" customHeight="1">
      <c r="A17" s="85" t="s">
        <v>0</v>
      </c>
      <c r="B17" s="85"/>
      <c r="C17" s="85"/>
      <c r="D17" s="85"/>
      <c r="E17" s="85"/>
      <c r="F17" s="85"/>
      <c r="G17" s="85"/>
      <c r="H17" s="85"/>
    </row>
    <row r="18" spans="1:8" ht="22.5" customHeight="1">
      <c r="A18" s="30"/>
      <c r="B18" s="89" t="s">
        <v>28</v>
      </c>
      <c r="C18" s="88"/>
      <c r="D18" s="88" t="s">
        <v>29</v>
      </c>
      <c r="E18" s="88"/>
      <c r="F18" s="88" t="s">
        <v>30</v>
      </c>
      <c r="G18" s="88"/>
      <c r="H18" s="17"/>
    </row>
    <row r="19" spans="1:8" ht="27.75" customHeight="1">
      <c r="A19" s="30" t="s">
        <v>10</v>
      </c>
      <c r="B19" s="18">
        <v>0.8</v>
      </c>
      <c r="C19" s="18">
        <v>0.75</v>
      </c>
      <c r="D19" s="18">
        <v>0.8</v>
      </c>
      <c r="E19" s="18">
        <v>0.75</v>
      </c>
      <c r="F19" s="18">
        <v>0.8</v>
      </c>
      <c r="G19" s="19">
        <v>0.75</v>
      </c>
      <c r="H19" s="17"/>
    </row>
    <row r="20" spans="1:8" ht="28.5">
      <c r="A20" s="30" t="s">
        <v>37</v>
      </c>
      <c r="B20" s="39">
        <f>B8/12</f>
        <v>0</v>
      </c>
      <c r="C20" s="40">
        <f>B20*75/80</f>
        <v>0</v>
      </c>
      <c r="D20" s="40">
        <f>B9/12</f>
        <v>0</v>
      </c>
      <c r="E20" s="40">
        <f>D20*75/80</f>
        <v>0</v>
      </c>
      <c r="F20" s="40">
        <f>B10/12</f>
        <v>0</v>
      </c>
      <c r="G20" s="41">
        <f>F20*75/80</f>
        <v>0</v>
      </c>
      <c r="H20" s="17"/>
    </row>
    <row r="21" spans="1:7" ht="14.25">
      <c r="A21" s="27" t="s">
        <v>1</v>
      </c>
      <c r="B21" s="42">
        <f aca="true" t="shared" si="0" ref="B21:G21">$B$11</f>
        <v>0</v>
      </c>
      <c r="C21" s="43">
        <f t="shared" si="0"/>
        <v>0</v>
      </c>
      <c r="D21" s="43">
        <f t="shared" si="0"/>
        <v>0</v>
      </c>
      <c r="E21" s="43">
        <f t="shared" si="0"/>
        <v>0</v>
      </c>
      <c r="F21" s="43">
        <f t="shared" si="0"/>
        <v>0</v>
      </c>
      <c r="G21" s="44">
        <f t="shared" si="0"/>
        <v>0</v>
      </c>
    </row>
    <row r="22" spans="1:7" ht="42.75">
      <c r="A22" s="27" t="s">
        <v>46</v>
      </c>
      <c r="B22" s="45">
        <f aca="true" t="shared" si="1" ref="B22:G22">SUM(B20*B21)</f>
        <v>0</v>
      </c>
      <c r="C22" s="46">
        <f t="shared" si="1"/>
        <v>0</v>
      </c>
      <c r="D22" s="46">
        <f t="shared" si="1"/>
        <v>0</v>
      </c>
      <c r="E22" s="46">
        <f t="shared" si="1"/>
        <v>0</v>
      </c>
      <c r="F22" s="46">
        <f t="shared" si="1"/>
        <v>0</v>
      </c>
      <c r="G22" s="47">
        <f t="shared" si="1"/>
        <v>0</v>
      </c>
    </row>
    <row r="23" spans="1:7" ht="42.75">
      <c r="A23" s="27" t="s">
        <v>17</v>
      </c>
      <c r="B23" s="49">
        <f>$B$13</f>
        <v>0</v>
      </c>
      <c r="C23" s="50">
        <f>B23</f>
        <v>0</v>
      </c>
      <c r="D23" s="50">
        <f>C23</f>
        <v>0</v>
      </c>
      <c r="E23" s="50">
        <f>D23</f>
        <v>0</v>
      </c>
      <c r="F23" s="50">
        <f>E23</f>
        <v>0</v>
      </c>
      <c r="G23" s="51">
        <f>F23</f>
        <v>0</v>
      </c>
    </row>
    <row r="24" spans="1:7" ht="28.5">
      <c r="A24" s="27" t="s">
        <v>2</v>
      </c>
      <c r="B24" s="49">
        <f aca="true" t="shared" si="2" ref="B24:G24">B23*0.03</f>
        <v>0</v>
      </c>
      <c r="C24" s="50">
        <f t="shared" si="2"/>
        <v>0</v>
      </c>
      <c r="D24" s="50">
        <f t="shared" si="2"/>
        <v>0</v>
      </c>
      <c r="E24" s="50">
        <f t="shared" si="2"/>
        <v>0</v>
      </c>
      <c r="F24" s="50">
        <f t="shared" si="2"/>
        <v>0</v>
      </c>
      <c r="G24" s="51">
        <f t="shared" si="2"/>
        <v>0</v>
      </c>
    </row>
    <row r="25" spans="1:7" ht="15">
      <c r="A25" s="69" t="s">
        <v>22</v>
      </c>
      <c r="B25" s="70">
        <f aca="true" t="shared" si="3" ref="B25:G25">SUM(B23+B24)</f>
        <v>0</v>
      </c>
      <c r="C25" s="71">
        <f t="shared" si="3"/>
        <v>0</v>
      </c>
      <c r="D25" s="72">
        <f t="shared" si="3"/>
        <v>0</v>
      </c>
      <c r="E25" s="71">
        <f t="shared" si="3"/>
        <v>0</v>
      </c>
      <c r="F25" s="72">
        <f t="shared" si="3"/>
        <v>0</v>
      </c>
      <c r="G25" s="73">
        <f t="shared" si="3"/>
        <v>0</v>
      </c>
    </row>
    <row r="26" spans="1:7" ht="42.75">
      <c r="A26" s="27" t="s">
        <v>21</v>
      </c>
      <c r="B26" s="52">
        <f aca="true" t="shared" si="4" ref="B26:G26">$G$4*B23</f>
        <v>0</v>
      </c>
      <c r="C26" s="53">
        <f t="shared" si="4"/>
        <v>0</v>
      </c>
      <c r="D26" s="53">
        <f t="shared" si="4"/>
        <v>0</v>
      </c>
      <c r="E26" s="53">
        <f t="shared" si="4"/>
        <v>0</v>
      </c>
      <c r="F26" s="53">
        <f t="shared" si="4"/>
        <v>0</v>
      </c>
      <c r="G26" s="54">
        <f t="shared" si="4"/>
        <v>0</v>
      </c>
    </row>
    <row r="27" spans="1:7" ht="57">
      <c r="A27" s="27" t="s">
        <v>20</v>
      </c>
      <c r="B27" s="52">
        <f aca="true" t="shared" si="5" ref="B27:G27">$B$16</f>
        <v>0</v>
      </c>
      <c r="C27" s="53">
        <f t="shared" si="5"/>
        <v>0</v>
      </c>
      <c r="D27" s="53">
        <f t="shared" si="5"/>
        <v>0</v>
      </c>
      <c r="E27" s="53">
        <f t="shared" si="5"/>
        <v>0</v>
      </c>
      <c r="F27" s="43">
        <f t="shared" si="5"/>
        <v>0</v>
      </c>
      <c r="G27" s="54">
        <f t="shared" si="5"/>
        <v>0</v>
      </c>
    </row>
    <row r="28" spans="1:7" ht="14.25">
      <c r="A28" s="27" t="s">
        <v>4</v>
      </c>
      <c r="B28" s="52">
        <f aca="true" t="shared" si="6" ref="B28:G28">B25-B26-B27</f>
        <v>0</v>
      </c>
      <c r="C28" s="53">
        <f t="shared" si="6"/>
        <v>0</v>
      </c>
      <c r="D28" s="46">
        <f t="shared" si="6"/>
        <v>0</v>
      </c>
      <c r="E28" s="53">
        <f t="shared" si="6"/>
        <v>0</v>
      </c>
      <c r="F28" s="46">
        <f t="shared" si="6"/>
        <v>0</v>
      </c>
      <c r="G28" s="54">
        <f t="shared" si="6"/>
        <v>0</v>
      </c>
    </row>
    <row r="29" spans="1:8" ht="28.5">
      <c r="A29" s="27" t="s">
        <v>23</v>
      </c>
      <c r="B29" s="55" t="e">
        <f aca="true" t="shared" si="7" ref="B29:G29">-PMT($B$4/12,$B$5*12,B28)</f>
        <v>#NUM!</v>
      </c>
      <c r="C29" s="56" t="e">
        <f t="shared" si="7"/>
        <v>#NUM!</v>
      </c>
      <c r="D29" s="56" t="e">
        <f t="shared" si="7"/>
        <v>#NUM!</v>
      </c>
      <c r="E29" s="56" t="e">
        <f t="shared" si="7"/>
        <v>#NUM!</v>
      </c>
      <c r="F29" s="56" t="e">
        <f t="shared" si="7"/>
        <v>#NUM!</v>
      </c>
      <c r="G29" s="57" t="e">
        <f t="shared" si="7"/>
        <v>#NUM!</v>
      </c>
      <c r="H29" s="3"/>
    </row>
    <row r="30" spans="1:7" ht="42.75" customHeight="1">
      <c r="A30" s="27" t="s">
        <v>5</v>
      </c>
      <c r="B30" s="52">
        <f aca="true" t="shared" si="8" ref="B30:G30">$B$13*$G$10/12</f>
        <v>0</v>
      </c>
      <c r="C30" s="53">
        <f t="shared" si="8"/>
        <v>0</v>
      </c>
      <c r="D30" s="53">
        <f t="shared" si="8"/>
        <v>0</v>
      </c>
      <c r="E30" s="53">
        <f t="shared" si="8"/>
        <v>0</v>
      </c>
      <c r="F30" s="53">
        <f t="shared" si="8"/>
        <v>0</v>
      </c>
      <c r="G30" s="54">
        <f t="shared" si="8"/>
        <v>0</v>
      </c>
    </row>
    <row r="31" spans="1:7" s="1" customFormat="1" ht="40.5" customHeight="1">
      <c r="A31" s="27" t="s">
        <v>6</v>
      </c>
      <c r="B31" s="52">
        <f aca="true" t="shared" si="9" ref="B31:G31">$B$13*$G$6/12</f>
        <v>0</v>
      </c>
      <c r="C31" s="53">
        <f t="shared" si="9"/>
        <v>0</v>
      </c>
      <c r="D31" s="46">
        <f t="shared" si="9"/>
        <v>0</v>
      </c>
      <c r="E31" s="53">
        <f t="shared" si="9"/>
        <v>0</v>
      </c>
      <c r="F31" s="46">
        <f t="shared" si="9"/>
        <v>0</v>
      </c>
      <c r="G31" s="54">
        <f t="shared" si="9"/>
        <v>0</v>
      </c>
    </row>
    <row r="32" spans="1:7" s="1" customFormat="1" ht="28.5">
      <c r="A32" s="27" t="s">
        <v>25</v>
      </c>
      <c r="B32" s="52">
        <f aca="true" t="shared" si="10" ref="B32:G32">$G$8</f>
        <v>0</v>
      </c>
      <c r="C32" s="53">
        <f t="shared" si="10"/>
        <v>0</v>
      </c>
      <c r="D32" s="48">
        <f t="shared" si="10"/>
        <v>0</v>
      </c>
      <c r="E32" s="53">
        <f t="shared" si="10"/>
        <v>0</v>
      </c>
      <c r="F32" s="48">
        <f t="shared" si="10"/>
        <v>0</v>
      </c>
      <c r="G32" s="54">
        <f t="shared" si="10"/>
        <v>0</v>
      </c>
    </row>
    <row r="33" spans="1:7" s="1" customFormat="1" ht="30.75" customHeight="1">
      <c r="A33" s="69" t="s">
        <v>11</v>
      </c>
      <c r="B33" s="74" t="e">
        <f aca="true" t="shared" si="11" ref="B33:G33">SUM(B29+B30+B31+B32)</f>
        <v>#NUM!</v>
      </c>
      <c r="C33" s="75" t="e">
        <f t="shared" si="11"/>
        <v>#NUM!</v>
      </c>
      <c r="D33" s="75" t="e">
        <f t="shared" si="11"/>
        <v>#NUM!</v>
      </c>
      <c r="E33" s="75" t="e">
        <f t="shared" si="11"/>
        <v>#NUM!</v>
      </c>
      <c r="F33" s="75" t="e">
        <f t="shared" si="11"/>
        <v>#NUM!</v>
      </c>
      <c r="G33" s="76" t="e">
        <f t="shared" si="11"/>
        <v>#NUM!</v>
      </c>
    </row>
    <row r="34" spans="1:7" s="1" customFormat="1" ht="45" customHeight="1">
      <c r="A34" s="27" t="s">
        <v>3</v>
      </c>
      <c r="B34" s="58">
        <f aca="true" t="shared" si="12" ref="B34:G34">SUM(B20*B21)</f>
        <v>0</v>
      </c>
      <c r="C34" s="59">
        <f t="shared" si="12"/>
        <v>0</v>
      </c>
      <c r="D34" s="59">
        <f t="shared" si="12"/>
        <v>0</v>
      </c>
      <c r="E34" s="59">
        <f t="shared" si="12"/>
        <v>0</v>
      </c>
      <c r="F34" s="59">
        <f t="shared" si="12"/>
        <v>0</v>
      </c>
      <c r="G34" s="60">
        <f t="shared" si="12"/>
        <v>0</v>
      </c>
    </row>
    <row r="35" spans="1:7" s="1" customFormat="1" ht="14.25">
      <c r="A35" s="27" t="s">
        <v>7</v>
      </c>
      <c r="B35" s="58" t="e">
        <f aca="true" t="shared" si="13" ref="B35:G35">SUM(B33-B34)</f>
        <v>#NUM!</v>
      </c>
      <c r="C35" s="59" t="e">
        <f t="shared" si="13"/>
        <v>#NUM!</v>
      </c>
      <c r="D35" s="46" t="e">
        <f t="shared" si="13"/>
        <v>#NUM!</v>
      </c>
      <c r="E35" s="59" t="e">
        <f t="shared" si="13"/>
        <v>#NUM!</v>
      </c>
      <c r="F35" s="59" t="e">
        <f t="shared" si="13"/>
        <v>#NUM!</v>
      </c>
      <c r="G35" s="60" t="e">
        <f t="shared" si="13"/>
        <v>#NUM!</v>
      </c>
    </row>
    <row r="36" spans="1:7" ht="14.25">
      <c r="A36" s="27" t="s">
        <v>12</v>
      </c>
      <c r="B36" s="62" t="e">
        <f aca="true" t="shared" si="14" ref="B36:G36">-PV($B$4/12,$B$5*12,B35)</f>
        <v>#NUM!</v>
      </c>
      <c r="C36" s="63" t="e">
        <f t="shared" si="14"/>
        <v>#NUM!</v>
      </c>
      <c r="D36" s="63" t="e">
        <f t="shared" si="14"/>
        <v>#NUM!</v>
      </c>
      <c r="E36" s="63" t="e">
        <f t="shared" si="14"/>
        <v>#NUM!</v>
      </c>
      <c r="F36" s="63" t="e">
        <f t="shared" si="14"/>
        <v>#NUM!</v>
      </c>
      <c r="G36" s="63" t="e">
        <f t="shared" si="14"/>
        <v>#NUM!</v>
      </c>
    </row>
    <row r="37" spans="1:8" ht="15">
      <c r="A37" s="69" t="s">
        <v>16</v>
      </c>
      <c r="B37" s="64" t="e">
        <f aca="true" t="shared" si="15" ref="B37:G37">IF(B36&lt;$B$43,"Yes","No")</f>
        <v>#NUM!</v>
      </c>
      <c r="C37" s="64" t="e">
        <f t="shared" si="15"/>
        <v>#NUM!</v>
      </c>
      <c r="D37" s="64" t="e">
        <f t="shared" si="15"/>
        <v>#NUM!</v>
      </c>
      <c r="E37" s="64" t="e">
        <f t="shared" si="15"/>
        <v>#NUM!</v>
      </c>
      <c r="F37" s="64" t="e">
        <f t="shared" si="15"/>
        <v>#NUM!</v>
      </c>
      <c r="G37" s="64" t="e">
        <f t="shared" si="15"/>
        <v>#NUM!</v>
      </c>
      <c r="H37" s="7"/>
    </row>
    <row r="38" spans="1:8" ht="15">
      <c r="A38" s="77"/>
      <c r="B38" s="80" t="s">
        <v>28</v>
      </c>
      <c r="C38" s="81"/>
      <c r="D38" s="82" t="s">
        <v>29</v>
      </c>
      <c r="E38" s="83"/>
      <c r="F38" s="82" t="s">
        <v>30</v>
      </c>
      <c r="G38" s="83"/>
      <c r="H38" s="7"/>
    </row>
    <row r="39" spans="1:7" ht="15">
      <c r="A39" s="77"/>
      <c r="B39" s="18">
        <v>0.8</v>
      </c>
      <c r="C39" s="18">
        <v>0.75</v>
      </c>
      <c r="D39" s="18">
        <v>0.8</v>
      </c>
      <c r="E39" s="18">
        <v>0.75</v>
      </c>
      <c r="F39" s="18">
        <v>0.8</v>
      </c>
      <c r="G39" s="19">
        <v>0.75</v>
      </c>
    </row>
    <row r="40" ht="13.5" thickBot="1"/>
    <row r="41" spans="1:2" ht="26.25" thickTop="1">
      <c r="A41" s="8" t="s">
        <v>13</v>
      </c>
      <c r="B41" s="9" t="e">
        <f>MIN(B36:G36)</f>
        <v>#NUM!</v>
      </c>
    </row>
    <row r="42" spans="1:2" ht="25.5">
      <c r="A42" s="10" t="s">
        <v>14</v>
      </c>
      <c r="B42" s="11" t="e">
        <f>MAX(B36:G36)</f>
        <v>#NUM!</v>
      </c>
    </row>
    <row r="43" spans="1:2" ht="13.5" thickBot="1">
      <c r="A43" s="12" t="s">
        <v>15</v>
      </c>
      <c r="B43" s="13">
        <f>B15</f>
        <v>0</v>
      </c>
    </row>
    <row r="44" spans="1:7" ht="58.5" customHeight="1" thickTop="1">
      <c r="A44" s="86"/>
      <c r="B44" s="87"/>
      <c r="C44" s="87"/>
      <c r="D44" s="16"/>
      <c r="E44" s="15"/>
      <c r="F44" s="15"/>
      <c r="G44" s="15"/>
    </row>
  </sheetData>
  <sheetProtection selectLockedCells="1"/>
  <mergeCells count="12">
    <mergeCell ref="A44:C44"/>
    <mergeCell ref="F18:G18"/>
    <mergeCell ref="B18:C18"/>
    <mergeCell ref="D18:E18"/>
    <mergeCell ref="D4:F4"/>
    <mergeCell ref="A2:F2"/>
    <mergeCell ref="C14:G14"/>
    <mergeCell ref="B38:C38"/>
    <mergeCell ref="D38:E38"/>
    <mergeCell ref="F38:G38"/>
    <mergeCell ref="A1:H1"/>
    <mergeCell ref="A17:H17"/>
  </mergeCells>
  <printOptions/>
  <pageMargins left="0.75" right="0.75" top="2" bottom="1" header="0.5" footer="0.5"/>
  <pageSetup fitToHeight="0" fitToWidth="1" horizontalDpi="600" verticalDpi="600" orientation="portrait" scale="78" r:id="rId1"/>
  <headerFooter alignWithMargins="0">
    <oddHeader>&amp;C&amp;"Arial,Bold"&amp;12EXHIBIT B7 
FTHB Downpayment Assistance
Program Feasibility Analysis</oddHeader>
    <oddFooter>&amp;L&amp;11 2019 HOME NOFA 
Part B FTHB Program Feasibility Worksheet 
Downpayment Assistance&amp;C Page &amp;P of &amp;N&amp;R&amp;A</oddFooter>
  </headerFooter>
  <rowBreaks count="1" manualBreakCount="1">
    <brk id="1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McGuire</dc:creator>
  <cp:keywords/>
  <dc:description/>
  <cp:lastModifiedBy>Dhillon, Niki@HCD</cp:lastModifiedBy>
  <cp:lastPrinted>2019-10-29T22:59:34Z</cp:lastPrinted>
  <dcterms:created xsi:type="dcterms:W3CDTF">2006-05-25T18:33:06Z</dcterms:created>
  <dcterms:modified xsi:type="dcterms:W3CDTF">2019-10-29T22:59:40Z</dcterms:modified>
  <cp:category/>
  <cp:version/>
  <cp:contentType/>
  <cp:contentStatus/>
</cp:coreProperties>
</file>