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aetern\Downloads\"/>
    </mc:Choice>
  </mc:AlternateContent>
  <xr:revisionPtr revIDLastSave="0" documentId="13_ncr:1_{F8A94F2E-74BA-4271-A331-004A48B795B0}" xr6:coauthVersionLast="47" xr6:coauthVersionMax="47" xr10:uidLastSave="{00000000-0000-0000-0000-000000000000}"/>
  <workbookProtection workbookAlgorithmName="SHA-512" workbookHashValue="LK+lBqkC02sMMXYJJHg1OM+S+CWlkG4S3FxM/jrCgtQm6CX16AAzhvPKcm2adsOHiSBeke8d5l5kCPLMD0Qiyg==" workbookSaltValue="q7M3M5OWgSeQhOFjXY61vw==" workbookSpinCount="100000" lockStructure="1"/>
  <bookViews>
    <workbookView xWindow="28680" yWindow="-120" windowWidth="29040" windowHeight="15840" xr2:uid="{16E92118-A706-4A7D-9A8F-FA25D1DA6619}"/>
  </bookViews>
  <sheets>
    <sheet name="ERF 3R W3 (incl. ERF 4L)" sheetId="12" r:id="rId1"/>
    <sheet name="ERF 3R W2 (incl. ERF 4L)" sheetId="11" r:id="rId2"/>
    <sheet name="ERF 3R W1" sheetId="2" r:id="rId3"/>
    <sheet name="ERF-3-L" sheetId="3" state="hidden" r:id="rId4"/>
    <sheet name="ERF 2R W2&amp;3 (incl. ERF 3L)" sheetId="7" r:id="rId5"/>
    <sheet name="ERF 2R W1" sheetId="6" r:id="rId6"/>
    <sheet name="ERF-2-L" sheetId="8" state="hidden" r:id="rId7"/>
    <sheet name="ERF 1 &amp; 2L" sheetId="9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7" l="1"/>
  <c r="G50" i="2"/>
  <c r="G35" i="11"/>
  <c r="F24" i="11"/>
  <c r="G24" i="11"/>
  <c r="F23" i="2"/>
  <c r="E42" i="9"/>
  <c r="E30" i="9"/>
  <c r="G58" i="6"/>
  <c r="F58" i="6"/>
  <c r="G23" i="7"/>
  <c r="F55" i="7"/>
  <c r="F23" i="7"/>
  <c r="G36" i="12"/>
  <c r="F36" i="12"/>
  <c r="G17" i="12"/>
  <c r="F17" i="12"/>
  <c r="F35" i="11"/>
  <c r="F50" i="2"/>
  <c r="G23" i="2"/>
  <c r="G26" i="6"/>
  <c r="F26" i="6"/>
  <c r="F10" i="7"/>
  <c r="F42" i="9"/>
  <c r="F30" i="9"/>
  <c r="E10" i="8"/>
  <c r="F13" i="8"/>
  <c r="E13" i="8"/>
  <c r="F10" i="8"/>
  <c r="H7" i="8"/>
  <c r="H9" i="8"/>
  <c r="H4" i="8"/>
  <c r="H8" i="8"/>
  <c r="H5" i="8"/>
  <c r="H2" i="8"/>
  <c r="H3" i="8"/>
  <c r="H6" i="8"/>
  <c r="G10" i="7"/>
  <c r="F18" i="3"/>
  <c r="E18" i="3"/>
  <c r="F14" i="3"/>
  <c r="E14" i="3"/>
  <c r="H11" i="3"/>
  <c r="H13" i="3"/>
  <c r="H10" i="3"/>
  <c r="H9" i="3"/>
  <c r="H3" i="3"/>
  <c r="H4" i="3"/>
  <c r="H7" i="3"/>
  <c r="H5" i="3"/>
  <c r="H2" i="3"/>
  <c r="H12" i="3"/>
  <c r="H8" i="3"/>
  <c r="H6" i="3"/>
  <c r="H10" i="8" l="1"/>
  <c r="H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tc={0CE1316A-842C-4778-B3C9-370F65757850}</author>
    <author>tc={DCAE8D91-A0DD-4115-A03C-CB8C174E49D5}</author>
  </authors>
  <commentList>
    <comment ref="H2" authorId="0" shapeId="0" xr:uid="{0CE1316A-842C-4778-B3C9-370F65757850}">
      <text>
        <t>[Threaded comment]
Your version of Excel allows you to read this threaded comment; however, any edits to it will get removed if the file is opened in a newer version of Excel. Learn more: https://go.microsoft.com/fwlink/?linkid=870924
Comment:
    Partially awarded in ERF 1</t>
      </text>
    </comment>
    <comment ref="H9" authorId="1" shapeId="0" xr:uid="{DCAE8D91-A0DD-4115-A03C-CB8C174E49D5}">
      <text>
        <t>[Threaded comment]
Your version of Excel allows you to read this threaded comment; however, any edits to it will get removed if the file is opened in a newer version of Excel. Learn more: https://go.microsoft.com/fwlink/?linkid=870924
Comment:
    different amount awarded</t>
      </text>
    </comment>
  </commentList>
</comments>
</file>

<file path=xl/sharedStrings.xml><?xml version="1.0" encoding="utf-8"?>
<sst xmlns="http://schemas.openxmlformats.org/spreadsheetml/2006/main" count="1216" uniqueCount="307">
  <si>
    <t>Application Window</t>
  </si>
  <si>
    <t>Grant Round Funded Under</t>
  </si>
  <si>
    <t>Eligible Applicant</t>
  </si>
  <si>
    <t>County</t>
  </si>
  <si>
    <t>Is the encampment on a State Right of Way?</t>
  </si>
  <si>
    <t>Amount Requested</t>
  </si>
  <si>
    <t>Amount Awarded</t>
  </si>
  <si>
    <t>Final Point Score</t>
  </si>
  <si>
    <t>ERF 3R, Window 3</t>
  </si>
  <si>
    <t>Los Angeles</t>
  </si>
  <si>
    <t>Yes - partially</t>
  </si>
  <si>
    <t>San Diego</t>
  </si>
  <si>
    <t>No</t>
  </si>
  <si>
    <t>City of Visalia</t>
  </si>
  <si>
    <t>Tulare</t>
  </si>
  <si>
    <t>Yes - entirely</t>
  </si>
  <si>
    <t>Lake</t>
  </si>
  <si>
    <t>Ventura</t>
  </si>
  <si>
    <t>Merced City &amp; County CoC</t>
  </si>
  <si>
    <t>Merced</t>
  </si>
  <si>
    <t>San Mateo</t>
  </si>
  <si>
    <t>City of Modesto</t>
  </si>
  <si>
    <t>Stanislaus</t>
  </si>
  <si>
    <t>Subtotal Awards</t>
  </si>
  <si>
    <t>City of Azusa</t>
  </si>
  <si>
    <t>City of Banning</t>
  </si>
  <si>
    <t>Riverside</t>
  </si>
  <si>
    <t>City of Palo Alto</t>
  </si>
  <si>
    <t>Santa Clara</t>
  </si>
  <si>
    <t>City of El Monte</t>
  </si>
  <si>
    <t>City of Santa Ana</t>
  </si>
  <si>
    <t>Orange</t>
  </si>
  <si>
    <t>City of National City</t>
  </si>
  <si>
    <t>City of Lodi</t>
  </si>
  <si>
    <t>San Joaquin</t>
  </si>
  <si>
    <t>City of Montebello</t>
  </si>
  <si>
    <t>City of Carson</t>
  </si>
  <si>
    <t>City of Montclair</t>
  </si>
  <si>
    <t>San Bernardino</t>
  </si>
  <si>
    <t>County of Stanislaus</t>
  </si>
  <si>
    <t>City of Eureka</t>
  </si>
  <si>
    <t>Humboldt</t>
  </si>
  <si>
    <t>Shasta County</t>
  </si>
  <si>
    <t>Shasta</t>
  </si>
  <si>
    <t>Madera County</t>
  </si>
  <si>
    <t>Madera</t>
  </si>
  <si>
    <t>City of Manteca</t>
  </si>
  <si>
    <t xml:space="preserve">Total Amount Requested </t>
  </si>
  <si>
    <t xml:space="preserve">Total Amount Awarded </t>
  </si>
  <si>
    <t>Contra Costa County</t>
  </si>
  <si>
    <t>Contra Costa</t>
  </si>
  <si>
    <t>City of San Jose</t>
  </si>
  <si>
    <t>Sacramento</t>
  </si>
  <si>
    <t>City of Berkeley</t>
  </si>
  <si>
    <t>Alameda</t>
  </si>
  <si>
    <t>Riverside County</t>
  </si>
  <si>
    <t>Sonoma</t>
  </si>
  <si>
    <t>San Francisco</t>
  </si>
  <si>
    <t>Humboldt County CoC</t>
  </si>
  <si>
    <t>City of Redlands</t>
  </si>
  <si>
    <t>***</t>
  </si>
  <si>
    <t>City of Napa</t>
  </si>
  <si>
    <t>Napa</t>
  </si>
  <si>
    <t>City of Redding</t>
  </si>
  <si>
    <t>City of Westminster</t>
  </si>
  <si>
    <t>Yolo County</t>
  </si>
  <si>
    <t>Yolo</t>
  </si>
  <si>
    <t>City of Alameda</t>
  </si>
  <si>
    <t>City of East Palo Alto</t>
  </si>
  <si>
    <t>City of Chula Vista</t>
  </si>
  <si>
    <t>City of Moreno Valley</t>
  </si>
  <si>
    <t>Number of Sections Failed</t>
  </si>
  <si>
    <t>Marin</t>
  </si>
  <si>
    <t>City of Los Banos</t>
  </si>
  <si>
    <t>City of Oceanside</t>
  </si>
  <si>
    <t>San Mateo County</t>
  </si>
  <si>
    <t>City of Anaheim</t>
  </si>
  <si>
    <t>Monterey</t>
  </si>
  <si>
    <t>City of Chico</t>
  </si>
  <si>
    <t>Butte</t>
  </si>
  <si>
    <t>City of Oakland</t>
  </si>
  <si>
    <t>Los Angeles County</t>
  </si>
  <si>
    <t>Nevada</t>
  </si>
  <si>
    <t>City of Santa Cruz</t>
  </si>
  <si>
    <t>Santa Cruz</t>
  </si>
  <si>
    <t>Fresno</t>
  </si>
  <si>
    <t>City of San Bernardino</t>
  </si>
  <si>
    <t>City of Santa Rosa</t>
  </si>
  <si>
    <t>City of Los Angeles</t>
  </si>
  <si>
    <t>City of Lake Elsinore</t>
  </si>
  <si>
    <t>City of Sacramento</t>
  </si>
  <si>
    <t>City of Hawthorne</t>
  </si>
  <si>
    <t>Kings County</t>
  </si>
  <si>
    <t>Kings</t>
  </si>
  <si>
    <t>City of Concord</t>
  </si>
  <si>
    <t>County of Orange</t>
  </si>
  <si>
    <t>San Francisco County</t>
  </si>
  <si>
    <t>City of Pacifica</t>
  </si>
  <si>
    <t>City of Torrance</t>
  </si>
  <si>
    <t>Round and Application Window</t>
  </si>
  <si>
    <t>Cross check</t>
  </si>
  <si>
    <t>ERF 3-L</t>
  </si>
  <si>
    <t>City_Salinas_190</t>
  </si>
  <si>
    <t>NO</t>
  </si>
  <si>
    <t xml:space="preserve">County_Sacramento_198 </t>
  </si>
  <si>
    <t>Yes</t>
  </si>
  <si>
    <t xml:space="preserve">County_Sacramento_195 </t>
  </si>
  <si>
    <t>City_Garden Grove_96</t>
  </si>
  <si>
    <t>City_Oroville_182</t>
  </si>
  <si>
    <t>County_Riverside_89</t>
  </si>
  <si>
    <t xml:space="preserve">County_Del Norte_78 </t>
  </si>
  <si>
    <t>Del Norte</t>
  </si>
  <si>
    <t>County_San Diego_147</t>
  </si>
  <si>
    <t>City_San Diego_148</t>
  </si>
  <si>
    <t>County_Tuolumne_73</t>
  </si>
  <si>
    <t>Tuolumne</t>
  </si>
  <si>
    <t>City_Los Angeles_117</t>
  </si>
  <si>
    <t>City_Redding_176</t>
  </si>
  <si>
    <t>70 points is the minimum score to be eligible for award. All ineligible applicants will be provided feedback and invited to reapply.</t>
  </si>
  <si>
    <t>City of Thousand Oaks</t>
  </si>
  <si>
    <t>Kern</t>
  </si>
  <si>
    <t>City of Salinas</t>
  </si>
  <si>
    <t>City of Garden Grove</t>
  </si>
  <si>
    <t>City of Oroville</t>
  </si>
  <si>
    <t>Del Norte County</t>
  </si>
  <si>
    <t>San Diego County</t>
  </si>
  <si>
    <t>Tuolumne County</t>
  </si>
  <si>
    <t>Alameda County</t>
  </si>
  <si>
    <t>City of Santa Barbara</t>
  </si>
  <si>
    <t>Santa Barbara</t>
  </si>
  <si>
    <t>Stanislaus County</t>
  </si>
  <si>
    <t>City of Goleta</t>
  </si>
  <si>
    <t>City of Millbrae</t>
  </si>
  <si>
    <t>City of Ventura</t>
  </si>
  <si>
    <t>San Bernardino  County</t>
  </si>
  <si>
    <t>City of Vacaville</t>
  </si>
  <si>
    <t>Solano</t>
  </si>
  <si>
    <t>San Luis Obispo County</t>
  </si>
  <si>
    <t>San Luis Obispo</t>
  </si>
  <si>
    <t>City of Tracy</t>
  </si>
  <si>
    <t>City  of Victorville</t>
  </si>
  <si>
    <t>Los Angeles City &amp; County CoC</t>
  </si>
  <si>
    <t>Mariposa</t>
  </si>
  <si>
    <t>Butte County</t>
  </si>
  <si>
    <t>City of Rohnert Park</t>
  </si>
  <si>
    <t>City of Vallejo</t>
  </si>
  <si>
    <t>Sonoma County</t>
  </si>
  <si>
    <t>Cityof Long Beach</t>
  </si>
  <si>
    <t>City of El Cajon</t>
  </si>
  <si>
    <t>City of Santa Paula</t>
  </si>
  <si>
    <t>City of Vista</t>
  </si>
  <si>
    <t>City of Murrieta</t>
  </si>
  <si>
    <t>ERF-2-L</t>
  </si>
  <si>
    <t>City-Oakland</t>
  </si>
  <si>
    <t>City-Montebello</t>
  </si>
  <si>
    <t>City-Oroville</t>
  </si>
  <si>
    <t>City-Redding</t>
  </si>
  <si>
    <t>City-San Diego</t>
  </si>
  <si>
    <t xml:space="preserve">Marin </t>
  </si>
  <si>
    <t xml:space="preserve">Santa Cruz </t>
  </si>
  <si>
    <t xml:space="preserve">Santa Barbara </t>
  </si>
  <si>
    <t xml:space="preserve">Santa Clara </t>
  </si>
  <si>
    <t xml:space="preserve">Butte </t>
  </si>
  <si>
    <t>City of Los Angeles_District 9</t>
  </si>
  <si>
    <t>City of Lemon Grove</t>
  </si>
  <si>
    <t>City of Paramount</t>
  </si>
  <si>
    <t>City of San Leandro</t>
  </si>
  <si>
    <t>Yuba City &amp; County Sutter County CoC</t>
  </si>
  <si>
    <t>Sutter</t>
  </si>
  <si>
    <t>Marin County — Binford Rd</t>
  </si>
  <si>
    <t>Santa Barbara County — Santa Maria and Santa Ynez Riverbeds</t>
  </si>
  <si>
    <t>Los Angeles City and County CoC — Grand Corridor</t>
  </si>
  <si>
    <t>City of Tulare — I St Rail Corridor</t>
  </si>
  <si>
    <t>City of Napa — Hwy 29 and Kennedy Park</t>
  </si>
  <si>
    <t>Mariposa County — Frank Wilson Rd</t>
  </si>
  <si>
    <t>San Francisco County — Mission St</t>
  </si>
  <si>
    <t>San Luis Obispo County — Bob Jones Bike Trail</t>
  </si>
  <si>
    <t>City of Santa Rosa — South Project Area</t>
  </si>
  <si>
    <t>San Diego County  —  Riverbed Corridor</t>
  </si>
  <si>
    <t xml:space="preserve">City of Richmond — Greenway Trail  </t>
  </si>
  <si>
    <t>City of Carlsbad  — The Village</t>
  </si>
  <si>
    <t>Marin County — Hamilton Parkway</t>
  </si>
  <si>
    <t xml:space="preserve">Butte County — Cemetery and Barn </t>
  </si>
  <si>
    <t>City of Fresno — Downtown Encampment</t>
  </si>
  <si>
    <t>City of Berkeley — Northwest Zone</t>
  </si>
  <si>
    <t>City of Banning — Smith Creek and Railside</t>
  </si>
  <si>
    <t>City of Redlands — CA I-10, I-210, and Hwy 38</t>
  </si>
  <si>
    <t>Monterey County — Pajaro River</t>
  </si>
  <si>
    <t>Sonoma County — Joe Rodota Trail (JRT)</t>
  </si>
  <si>
    <t>City Oxnard — 5th St Canal and Ormond Beach</t>
  </si>
  <si>
    <t>Los Angeles County — Skid Row</t>
  </si>
  <si>
    <t>City of San Rafael — Albert Park</t>
  </si>
  <si>
    <t>San Joaquin County —  I-5 and Hwy 4 Interchange Complex</t>
  </si>
  <si>
    <t>City of Long Beach — Pacific Ave and 1st St</t>
  </si>
  <si>
    <t>Sonoma County — Russian River</t>
  </si>
  <si>
    <t>Pasadena CoC —  I-210 and State Route134</t>
  </si>
  <si>
    <t>City of Thousand Oaks — Thrive Grove</t>
  </si>
  <si>
    <t>City of Visalia — Hwy 198, State Route 63, and Saint John's River</t>
  </si>
  <si>
    <t xml:space="preserve">Bakerfield Kern County CoC — Kern River </t>
  </si>
  <si>
    <t>City of Salinas — Carr Lake</t>
  </si>
  <si>
    <t>Sacramento County — Roseville Rd</t>
  </si>
  <si>
    <t>Sacramento County — W/X Corridor</t>
  </si>
  <si>
    <t>City of Garden Grove — Beach Blvd</t>
  </si>
  <si>
    <t>City of Oroville — Foothill Blvd and Olive Highway</t>
  </si>
  <si>
    <t>Riverside County — San Jacinto River Bottom</t>
  </si>
  <si>
    <t>Del Norte County — Crescent City</t>
  </si>
  <si>
    <t xml:space="preserve">San Diego County  —  Plaza Bonita </t>
  </si>
  <si>
    <t>City of San Diego — I-15 Corridor</t>
  </si>
  <si>
    <t>Tuolumne County — Sonora</t>
  </si>
  <si>
    <t>City of Los Angeles — Ballona Wetlands</t>
  </si>
  <si>
    <t>City of Redding — Linden Canyon and Progress Drive</t>
  </si>
  <si>
    <t>City of Richmond — Rydin Rd and Castro St</t>
  </si>
  <si>
    <t>City of Fresno — Downtown Fresno Encampment</t>
  </si>
  <si>
    <t>Marin County — Lee Gerner Park</t>
  </si>
  <si>
    <t>City of Berkeley — People's Park</t>
  </si>
  <si>
    <t>City of Long Beach — Anaheim St</t>
  </si>
  <si>
    <t>City of Los Angeles — Los Angeles River</t>
  </si>
  <si>
    <t xml:space="preserve">City of Salinas — Natividad Creek Park </t>
  </si>
  <si>
    <t>City of Vista — East Emerald Drive and West Melrose Drive</t>
  </si>
  <si>
    <t>City of Redwood City — Hwy 101  Woodside Rd and Seaport Blvd</t>
  </si>
  <si>
    <t>Santa Cruz County — San Lorenzo Park</t>
  </si>
  <si>
    <t>Santa Barbara County — Hwy 101 and Hwy 1</t>
  </si>
  <si>
    <t xml:space="preserve">Orange County — Talbert Regional Park </t>
  </si>
  <si>
    <t xml:space="preserve">City of Petaluma — Cedar Grove Park </t>
  </si>
  <si>
    <t>San Bernardino County — Santa Ana River</t>
  </si>
  <si>
    <t>City of Tulare — Tulare Skate Park</t>
  </si>
  <si>
    <t>City of San Jose — Guadalupe River Park &amp; Gardens</t>
  </si>
  <si>
    <t>City of San Rafael — Fifth Ave &amp; Irwin St</t>
  </si>
  <si>
    <t>City of Eureka — Eureka Waterfront Trail</t>
  </si>
  <si>
    <t>City of Oakland — Wood St</t>
  </si>
  <si>
    <t>City of Montebello — Rio Hondo River</t>
  </si>
  <si>
    <t>Riverside County — Santa Ana River Bottom (SAR)</t>
  </si>
  <si>
    <t>City of Oroville — East of Lower Wyandotte Ave</t>
  </si>
  <si>
    <t>Los Angeles City and County CoC — Skid Row</t>
  </si>
  <si>
    <t>San Francisco County — Polk St</t>
  </si>
  <si>
    <t>City of Redding — Lake Blvd and Barbara Rd</t>
  </si>
  <si>
    <t>City of San Diego — East Village</t>
  </si>
  <si>
    <t>Marin County — Mahon Creek Area</t>
  </si>
  <si>
    <t>City of Los Banos — Rail Trail</t>
  </si>
  <si>
    <t>City of Oceanside — Buena Vista Creek</t>
  </si>
  <si>
    <t>Marin County — Mesa Rd</t>
  </si>
  <si>
    <t>San Mateo County — CHEZ</t>
  </si>
  <si>
    <t>City of Anaheim — La Palma Park and State Route 91</t>
  </si>
  <si>
    <t>Monterey County — Soledad</t>
  </si>
  <si>
    <t>Monterey County — King City</t>
  </si>
  <si>
    <t>Tehama County CoC — Red Bluff</t>
  </si>
  <si>
    <t>City of Chico — Hwy 99, Hwy 32, and Cohasset Rd</t>
  </si>
  <si>
    <t>City of Oakland — MLK, E12th, and Mosswood</t>
  </si>
  <si>
    <t>Los Angeles County — I-605, I-105, and I-710 Zones</t>
  </si>
  <si>
    <t>Nevada County — Hwy 20</t>
  </si>
  <si>
    <t>City of Santa Cruz — Coral St and Harvey West Blvd</t>
  </si>
  <si>
    <t>City of Fresno — Downtown and State Route 41</t>
  </si>
  <si>
    <t>Marin County — Binford Rd Expansion</t>
  </si>
  <si>
    <t>Humboldt County CoC — Redwood Drive</t>
  </si>
  <si>
    <t>City of San Bernardino — Waterman Ave</t>
  </si>
  <si>
    <t>City of Ojai — City Hall</t>
  </si>
  <si>
    <t>Santa Barbara County — Vehicles</t>
  </si>
  <si>
    <t>Tehama</t>
  </si>
  <si>
    <t>ERF 1</t>
  </si>
  <si>
    <t>ERF 2L</t>
  </si>
  <si>
    <t>ERF 2R, Window 1</t>
  </si>
  <si>
    <t>ERF 2R</t>
  </si>
  <si>
    <t>ERF 2R, Window 2/3</t>
  </si>
  <si>
    <t>ERF 3L</t>
  </si>
  <si>
    <t>ERF 3R, Window 1</t>
  </si>
  <si>
    <t>ERF 3R</t>
  </si>
  <si>
    <t>ERF 3R, Window 2</t>
  </si>
  <si>
    <t>ERF 4L</t>
  </si>
  <si>
    <t>East County Transitional Living Center</t>
  </si>
  <si>
    <t>DQ - Ineligible Applicant</t>
  </si>
  <si>
    <t>City of Los Angeles — I-10</t>
  </si>
  <si>
    <t>City of Vista — State Route 78</t>
  </si>
  <si>
    <t>City of Long Beach — Los Angeles Riverbed</t>
  </si>
  <si>
    <t>City of Visalia — Hwy 198 and State Route 63</t>
  </si>
  <si>
    <t>Lake County CoC — Clear Lake</t>
  </si>
  <si>
    <t>City of Fillmore — State Route 23</t>
  </si>
  <si>
    <t>San Diego City and County CoC — State Route 94</t>
  </si>
  <si>
    <t>City of Los Angeles — LA River Reseda Expansion</t>
  </si>
  <si>
    <t>City of Los Angeles — Hollywood Blvd</t>
  </si>
  <si>
    <t>City of Camarillo — Pleasant Valley Rd</t>
  </si>
  <si>
    <t>Merced City &amp; County CoC — Atwater</t>
  </si>
  <si>
    <t>City of Redwood City — State Route 84</t>
  </si>
  <si>
    <t>City of Modesto — Yosemite Boulevard</t>
  </si>
  <si>
    <t>City of San Buenaventura — Harbor Blvd</t>
  </si>
  <si>
    <t>Contra Costa County — Raley’s encampment San Pablo</t>
  </si>
  <si>
    <t>City of Richmond — Homeless Encampment Corridor</t>
  </si>
  <si>
    <t>City of San Jose — Cherry Avenue</t>
  </si>
  <si>
    <t>City of Visalia — Hwy 198 and State Route 63 Majestic</t>
  </si>
  <si>
    <t>City of Sacramento — Parkway Rapid Rehousing</t>
  </si>
  <si>
    <t>City of Berkeley — 2nd St</t>
  </si>
  <si>
    <t>Riverside County — Murrieta Creek</t>
  </si>
  <si>
    <t>City of Petaluma — Hwy 101</t>
  </si>
  <si>
    <t>City of Antioch — Sunset Drive</t>
  </si>
  <si>
    <t>City of Los Angeles — Arroyo Seco Parkway</t>
  </si>
  <si>
    <t>City of Los Angeles — San Fernando Osbourne</t>
  </si>
  <si>
    <t xml:space="preserve">San Francisco County — Bayview Encampment </t>
  </si>
  <si>
    <t>Humboldt County CoC — Arcata</t>
  </si>
  <si>
    <t>City of Redlands — Santa Ana River</t>
  </si>
  <si>
    <t>City of Carlsbad — Village and Barrio</t>
  </si>
  <si>
    <t>City of Victorville — I-15 and Hwy 18</t>
  </si>
  <si>
    <t>City of Palm Springs — Palm Canyon Wash</t>
  </si>
  <si>
    <t>San Bernardino County — Highland Ave Corridor</t>
  </si>
  <si>
    <t>City of Sacramento — Parkway Roseville Rd Campus</t>
  </si>
  <si>
    <t>Pasadena CoC — Metro and Scatter Site</t>
  </si>
  <si>
    <t>Applicant</t>
  </si>
  <si>
    <t>Applications below failed in at least 1 application section. All applicants that did not meet point threshold or other program requirements were provided feedback and invited to reapply.</t>
  </si>
  <si>
    <r>
      <t xml:space="preserve">Final Point Score 
</t>
    </r>
    <r>
      <rPr>
        <sz val="9"/>
        <rFont val="Arial"/>
        <family val="2"/>
      </rPr>
      <t>(Awards were also prioritized by applicants ability to complete milestones quickly)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</si>
</sst>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0"/>
      <color rgb="FF9C0006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4F4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FF9999"/>
        <bgColor indexed="64"/>
      </patternFill>
    </fill>
    <fill>
      <patternFill patternType="solid">
        <fgColor rgb="FFFF9999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129">
    <xf numFmtId="0" fontId="0" fillId="0" borderId="0" xfId="0"/>
    <xf numFmtId="0" fontId="5" fillId="0" borderId="0" xfId="0" applyFont="1"/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8" fontId="6" fillId="0" borderId="1" xfId="0" applyNumberFormat="1" applyFont="1" applyFill="1" applyBorder="1"/>
    <xf numFmtId="2" fontId="5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/>
    <xf numFmtId="0" fontId="5" fillId="0" borderId="0" xfId="0" applyFont="1" applyAlignment="1">
      <alignment horizontal="center" wrapText="1"/>
    </xf>
    <xf numFmtId="2" fontId="5" fillId="0" borderId="0" xfId="0" applyNumberFormat="1" applyFont="1" applyAlignment="1">
      <alignment horizontal="center" wrapText="1"/>
    </xf>
    <xf numFmtId="0" fontId="9" fillId="0" borderId="0" xfId="0" applyFont="1"/>
    <xf numFmtId="0" fontId="6" fillId="0" borderId="1" xfId="0" applyFont="1" applyFill="1" applyBorder="1" applyAlignment="1">
      <alignment horizontal="center"/>
    </xf>
    <xf numFmtId="8" fontId="6" fillId="0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8" fontId="6" fillId="0" borderId="1" xfId="0" applyNumberFormat="1" applyFont="1" applyBorder="1" applyAlignment="1">
      <alignment horizontal="center"/>
    </xf>
    <xf numFmtId="8" fontId="6" fillId="8" borderId="1" xfId="0" applyNumberFormat="1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 wrapText="1"/>
    </xf>
    <xf numFmtId="8" fontId="5" fillId="8" borderId="1" xfId="0" applyNumberFormat="1" applyFont="1" applyFill="1" applyBorder="1" applyAlignment="1">
      <alignment horizontal="center" wrapText="1"/>
    </xf>
    <xf numFmtId="2" fontId="5" fillId="8" borderId="1" xfId="0" applyNumberFormat="1" applyFont="1" applyFill="1" applyBorder="1" applyAlignment="1">
      <alignment horizontal="center" wrapText="1"/>
    </xf>
    <xf numFmtId="0" fontId="6" fillId="9" borderId="1" xfId="0" applyFont="1" applyFill="1" applyBorder="1" applyAlignment="1">
      <alignment horizontal="center" wrapText="1"/>
    </xf>
    <xf numFmtId="8" fontId="6" fillId="9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8" fontId="6" fillId="0" borderId="12" xfId="0" applyNumberFormat="1" applyFont="1" applyFill="1" applyBorder="1" applyAlignment="1">
      <alignment horizontal="center"/>
    </xf>
    <xf numFmtId="8" fontId="6" fillId="0" borderId="13" xfId="0" applyNumberFormat="1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8" fontId="5" fillId="0" borderId="0" xfId="0" applyNumberFormat="1" applyFont="1"/>
    <xf numFmtId="0" fontId="3" fillId="0" borderId="1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 wrapText="1"/>
    </xf>
    <xf numFmtId="2" fontId="11" fillId="4" borderId="1" xfId="0" applyNumberFormat="1" applyFont="1" applyFill="1" applyBorder="1" applyAlignment="1">
      <alignment horizontal="center" wrapText="1"/>
    </xf>
    <xf numFmtId="0" fontId="12" fillId="0" borderId="0" xfId="0" applyFont="1"/>
    <xf numFmtId="0" fontId="13" fillId="0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8" fontId="13" fillId="0" borderId="1" xfId="0" applyNumberFormat="1" applyFont="1" applyBorder="1" applyAlignment="1">
      <alignment horizontal="center"/>
    </xf>
    <xf numFmtId="1" fontId="13" fillId="0" borderId="3" xfId="0" applyNumberFormat="1" applyFont="1" applyFill="1" applyBorder="1" applyAlignment="1">
      <alignment horizontal="center"/>
    </xf>
    <xf numFmtId="1" fontId="13" fillId="0" borderId="3" xfId="0" applyNumberFormat="1" applyFont="1" applyBorder="1" applyAlignment="1" applyProtection="1">
      <alignment horizontal="center" vertical="center"/>
      <protection locked="0"/>
    </xf>
    <xf numFmtId="8" fontId="13" fillId="0" borderId="1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8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/>
    </xf>
    <xf numFmtId="2" fontId="13" fillId="0" borderId="1" xfId="0" applyNumberFormat="1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4" fillId="4" borderId="1" xfId="0" applyFont="1" applyFill="1" applyBorder="1" applyAlignment="1">
      <alignment horizontal="center" wrapText="1"/>
    </xf>
    <xf numFmtId="0" fontId="12" fillId="8" borderId="1" xfId="0" applyFont="1" applyFill="1" applyBorder="1" applyAlignment="1">
      <alignment horizontal="center" wrapText="1"/>
    </xf>
    <xf numFmtId="8" fontId="12" fillId="8" borderId="1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1" fillId="3" borderId="8" xfId="0" applyFont="1" applyFill="1" applyBorder="1" applyAlignment="1">
      <alignment horizontal="center" wrapText="1"/>
    </xf>
    <xf numFmtId="1" fontId="13" fillId="0" borderId="8" xfId="0" applyNumberFormat="1" applyFont="1" applyFill="1" applyBorder="1" applyAlignment="1">
      <alignment horizontal="center"/>
    </xf>
    <xf numFmtId="1" fontId="13" fillId="0" borderId="8" xfId="0" applyNumberFormat="1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>
      <alignment horizontal="center" wrapText="1"/>
    </xf>
    <xf numFmtId="0" fontId="12" fillId="8" borderId="8" xfId="0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center" wrapText="1"/>
    </xf>
    <xf numFmtId="0" fontId="12" fillId="0" borderId="2" xfId="0" applyFont="1" applyBorder="1" applyAlignment="1">
      <alignment horizontal="center"/>
    </xf>
    <xf numFmtId="0" fontId="4" fillId="8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2" fontId="4" fillId="4" borderId="1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64" fontId="5" fillId="0" borderId="2" xfId="0" applyNumberFormat="1" applyFont="1" applyBorder="1" applyAlignment="1">
      <alignment horizontal="center" wrapText="1"/>
    </xf>
    <xf numFmtId="165" fontId="5" fillId="10" borderId="2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wrapText="1"/>
    </xf>
    <xf numFmtId="8" fontId="3" fillId="0" borderId="1" xfId="0" applyNumberFormat="1" applyFont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8" fontId="3" fillId="0" borderId="1" xfId="0" applyNumberFormat="1" applyFont="1" applyFill="1" applyBorder="1" applyAlignment="1">
      <alignment horizontal="center" vertical="center"/>
    </xf>
    <xf numFmtId="8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Fill="1" applyBorder="1" applyAlignment="1">
      <alignment horizontal="center" wrapText="1"/>
    </xf>
    <xf numFmtId="0" fontId="12" fillId="0" borderId="14" xfId="0" applyFont="1" applyBorder="1" applyAlignment="1">
      <alignment horizontal="center"/>
    </xf>
    <xf numFmtId="0" fontId="12" fillId="8" borderId="2" xfId="0" applyFont="1" applyFill="1" applyBorder="1" applyAlignment="1">
      <alignment horizontal="center" wrapText="1"/>
    </xf>
    <xf numFmtId="165" fontId="6" fillId="10" borderId="2" xfId="1" applyNumberFormat="1" applyFont="1" applyFill="1" applyBorder="1" applyAlignment="1">
      <alignment horizontal="center" vertical="center" wrapText="1"/>
    </xf>
    <xf numFmtId="1" fontId="6" fillId="10" borderId="2" xfId="1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/>
    </xf>
    <xf numFmtId="165" fontId="5" fillId="8" borderId="1" xfId="0" applyNumberFormat="1" applyFont="1" applyFill="1" applyBorder="1" applyAlignment="1">
      <alignment horizontal="center" wrapText="1"/>
    </xf>
    <xf numFmtId="165" fontId="3" fillId="0" borderId="1" xfId="0" applyNumberFormat="1" applyFont="1" applyBorder="1" applyAlignment="1">
      <alignment horizontal="center"/>
    </xf>
    <xf numFmtId="0" fontId="3" fillId="0" borderId="0" xfId="0" applyFont="1"/>
    <xf numFmtId="0" fontId="4" fillId="3" borderId="2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1" fontId="5" fillId="10" borderId="2" xfId="1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13" fillId="8" borderId="4" xfId="0" applyFont="1" applyFill="1" applyBorder="1" applyAlignment="1">
      <alignment horizontal="center" wrapText="1"/>
    </xf>
    <xf numFmtId="8" fontId="13" fillId="8" borderId="4" xfId="0" applyNumberFormat="1" applyFont="1" applyFill="1" applyBorder="1" applyAlignment="1">
      <alignment horizontal="center" wrapText="1"/>
    </xf>
    <xf numFmtId="0" fontId="13" fillId="8" borderId="6" xfId="0" applyFont="1" applyFill="1" applyBorder="1" applyAlignment="1">
      <alignment horizontal="center" wrapText="1"/>
    </xf>
    <xf numFmtId="0" fontId="13" fillId="8" borderId="14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5" xfId="0" applyFont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8" fontId="13" fillId="0" borderId="5" xfId="0" applyNumberFormat="1" applyFont="1" applyBorder="1" applyAlignment="1">
      <alignment horizontal="center"/>
    </xf>
    <xf numFmtId="2" fontId="13" fillId="0" borderId="5" xfId="0" applyNumberFormat="1" applyFont="1" applyFill="1" applyBorder="1" applyAlignment="1">
      <alignment horizontal="center" wrapText="1"/>
    </xf>
    <xf numFmtId="1" fontId="6" fillId="10" borderId="11" xfId="1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/>
    </xf>
    <xf numFmtId="1" fontId="5" fillId="8" borderId="1" xfId="0" applyNumberFormat="1" applyFont="1" applyFill="1" applyBorder="1" applyAlignment="1">
      <alignment horizontal="center" wrapText="1"/>
    </xf>
    <xf numFmtId="1" fontId="5" fillId="10" borderId="25" xfId="1" applyNumberFormat="1" applyFont="1" applyFill="1" applyBorder="1" applyAlignment="1">
      <alignment horizontal="center" vertical="center" wrapText="1"/>
    </xf>
    <xf numFmtId="1" fontId="5" fillId="10" borderId="7" xfId="1" applyNumberFormat="1" applyFont="1" applyFill="1" applyBorder="1" applyAlignment="1">
      <alignment horizontal="center" vertical="center" wrapText="1"/>
    </xf>
    <xf numFmtId="1" fontId="5" fillId="10" borderId="16" xfId="1" applyNumberFormat="1" applyFont="1" applyFill="1" applyBorder="1" applyAlignment="1">
      <alignment horizontal="center" vertical="center" wrapText="1"/>
    </xf>
    <xf numFmtId="0" fontId="6" fillId="11" borderId="23" xfId="0" applyFont="1" applyFill="1" applyBorder="1" applyAlignment="1">
      <alignment horizontal="center" vertical="center" wrapText="1"/>
    </xf>
    <xf numFmtId="0" fontId="6" fillId="11" borderId="24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" fontId="13" fillId="0" borderId="6" xfId="0" applyNumberFormat="1" applyFont="1" applyBorder="1" applyAlignment="1" applyProtection="1">
      <alignment horizontal="center" vertical="center"/>
      <protection locked="0"/>
    </xf>
    <xf numFmtId="1" fontId="13" fillId="0" borderId="15" xfId="0" applyNumberFormat="1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1" fontId="5" fillId="10" borderId="1" xfId="1" applyNumberFormat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4F4F"/>
      <color rgb="FFFF0000"/>
      <color rgb="FFCC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9217" name="AutoShape 1">
          <a:extLst>
            <a:ext uri="{FF2B5EF4-FFF2-40B4-BE49-F238E27FC236}">
              <a16:creationId xmlns:a16="http://schemas.microsoft.com/office/drawing/2014/main" id="{B9681A3E-DC21-A335-466E-1A40E39A5C6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0</xdr:row>
      <xdr:rowOff>1209675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5376316D-3C21-4CDF-AB91-C19E45119D7B}"/>
            </a:ext>
          </a:extLst>
        </xdr:cNvPr>
        <xdr:cNvSpPr/>
      </xdr:nvSpPr>
      <xdr:spPr>
        <a:xfrm>
          <a:off x="0" y="0"/>
          <a:ext cx="14163675" cy="1209675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cap="all">
              <a:solidFill>
                <a:schemeClr val="accent1">
                  <a:lumMod val="50000"/>
                </a:schemeClr>
              </a:solidFill>
              <a:effectLst/>
              <a:latin typeface="Arial Black" panose="020B0A04020102020204" pitchFamily="34" charset="0"/>
              <a:ea typeface="+mn-ea"/>
              <a:cs typeface="Arial" panose="020B0604020202020204" pitchFamily="34" charset="0"/>
            </a:rPr>
            <a:t>Department of Housing &amp; community development</a:t>
          </a:r>
          <a:br>
            <a:rPr lang="en-US" sz="1400" cap="all">
              <a:solidFill>
                <a:schemeClr val="accent1">
                  <a:lumMod val="50000"/>
                </a:schemeClr>
              </a:solidFill>
              <a:effectLst/>
              <a:latin typeface="Arial Black" panose="020B0A04020102020204" pitchFamily="34" charset="0"/>
              <a:ea typeface="+mn-ea"/>
              <a:cs typeface="Arial" panose="020B0604020202020204" pitchFamily="34" charset="0"/>
            </a:rPr>
          </a:br>
          <a:r>
            <a:rPr lang="en-US" sz="1200" b="1" cap="none">
              <a:solidFill>
                <a:schemeClr val="accent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Encampment Resolution Funding</a:t>
          </a:r>
          <a:r>
            <a:rPr lang="en-US" sz="1200" b="1" cap="none" baseline="0">
              <a:solidFill>
                <a:schemeClr val="accent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Program (ERF), Round Three, Window Three</a:t>
          </a:r>
          <a:endParaRPr lang="en-US" sz="1400" b="1" cap="none" baseline="0">
            <a:solidFill>
              <a:schemeClr val="accent1">
                <a:lumMod val="50000"/>
              </a:schemeClr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n-US" sz="1200" b="1" cap="none" baseline="0">
              <a:solidFill>
                <a:schemeClr val="accent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NOFA Date: November 27, 2023</a:t>
          </a:r>
        </a:p>
        <a:p>
          <a:pPr algn="ctr"/>
          <a:r>
            <a:rPr lang="en-US" sz="1200" b="1" cap="none" baseline="0">
              <a:solidFill>
                <a:schemeClr val="accent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Applications Received: June 28, 2024</a:t>
          </a:r>
        </a:p>
        <a:p>
          <a:pPr algn="ctr"/>
          <a:r>
            <a:rPr lang="en-US" sz="1200" b="1" cap="none" baseline="0">
              <a:solidFill>
                <a:schemeClr val="accent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Award Date: February 24, 2025</a:t>
          </a:r>
        </a:p>
        <a:p>
          <a:pPr algn="ctr"/>
          <a:endParaRPr lang="en-US" sz="1200" b="1" cap="none" baseline="0">
            <a:solidFill>
              <a:schemeClr val="accent1">
                <a:lumMod val="50000"/>
              </a:schemeClr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273048</xdr:rowOff>
    </xdr:from>
    <xdr:to>
      <xdr:col>0</xdr:col>
      <xdr:colOff>744140</xdr:colOff>
      <xdr:row>0</xdr:row>
      <xdr:rowOff>936626</xdr:rowOff>
    </xdr:to>
    <xdr:pic>
      <xdr:nvPicPr>
        <xdr:cNvPr id="3" name="Picture 2" descr="HCD Logo">
          <a:extLst>
            <a:ext uri="{FF2B5EF4-FFF2-40B4-BE49-F238E27FC236}">
              <a16:creationId xmlns:a16="http://schemas.microsoft.com/office/drawing/2014/main" id="{10A6F3E9-A934-46EE-802B-CE29783D2D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3048"/>
          <a:ext cx="744140" cy="6635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695325</xdr:colOff>
      <xdr:row>0</xdr:row>
      <xdr:rowOff>1209675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66767070-6119-4F03-B25C-077FA4432236}"/>
            </a:ext>
          </a:extLst>
        </xdr:cNvPr>
        <xdr:cNvSpPr/>
      </xdr:nvSpPr>
      <xdr:spPr>
        <a:xfrm>
          <a:off x="0" y="0"/>
          <a:ext cx="14487525" cy="1209675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cap="all">
              <a:solidFill>
                <a:schemeClr val="accent1">
                  <a:lumMod val="50000"/>
                </a:schemeClr>
              </a:solidFill>
              <a:effectLst/>
              <a:latin typeface="Arial Black" panose="020B0A04020102020204" pitchFamily="34" charset="0"/>
              <a:ea typeface="+mn-ea"/>
              <a:cs typeface="Arial" panose="020B0604020202020204" pitchFamily="34" charset="0"/>
            </a:rPr>
            <a:t>Department of Housing &amp; community development</a:t>
          </a:r>
          <a:br>
            <a:rPr lang="en-US" sz="1400" cap="all">
              <a:solidFill>
                <a:schemeClr val="accent1">
                  <a:lumMod val="50000"/>
                </a:schemeClr>
              </a:solidFill>
              <a:effectLst/>
              <a:latin typeface="Arial Black" panose="020B0A04020102020204" pitchFamily="34" charset="0"/>
              <a:ea typeface="+mn-ea"/>
              <a:cs typeface="Arial" panose="020B0604020202020204" pitchFamily="34" charset="0"/>
            </a:rPr>
          </a:br>
          <a:r>
            <a:rPr lang="en-US" sz="1200" b="1" cap="none">
              <a:solidFill>
                <a:schemeClr val="accent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Encampment Resolution Funding</a:t>
          </a:r>
          <a:r>
            <a:rPr lang="en-US" sz="1200" b="1" cap="none" baseline="0">
              <a:solidFill>
                <a:schemeClr val="accent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Program (ERF), Round Three, Window Two</a:t>
          </a:r>
          <a:endParaRPr lang="en-US" sz="1400" b="1" cap="none" baseline="0">
            <a:solidFill>
              <a:schemeClr val="accent1">
                <a:lumMod val="50000"/>
              </a:schemeClr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n-US" sz="1200" b="1" cap="none" baseline="0">
              <a:solidFill>
                <a:schemeClr val="accent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NOFA Date: November 27, 2023</a:t>
          </a:r>
        </a:p>
        <a:p>
          <a:pPr algn="ctr"/>
          <a:r>
            <a:rPr lang="en-US" sz="1200" b="1" cap="none" baseline="0">
              <a:solidFill>
                <a:schemeClr val="accent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Applications Received: April 30, 2024</a:t>
          </a:r>
        </a:p>
        <a:p>
          <a:pPr algn="ctr"/>
          <a:r>
            <a:rPr lang="en-US" sz="1200" b="1" cap="none" baseline="0">
              <a:solidFill>
                <a:schemeClr val="accent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Award Date: October 4, 2024</a:t>
          </a:r>
        </a:p>
      </xdr:txBody>
    </xdr:sp>
    <xdr:clientData/>
  </xdr:twoCellAnchor>
  <xdr:twoCellAnchor editAs="oneCell">
    <xdr:from>
      <xdr:col>0</xdr:col>
      <xdr:colOff>47624</xdr:colOff>
      <xdr:row>0</xdr:row>
      <xdr:rowOff>273048</xdr:rowOff>
    </xdr:from>
    <xdr:to>
      <xdr:col>0</xdr:col>
      <xdr:colOff>808779</xdr:colOff>
      <xdr:row>0</xdr:row>
      <xdr:rowOff>936626</xdr:rowOff>
    </xdr:to>
    <xdr:pic>
      <xdr:nvPicPr>
        <xdr:cNvPr id="3" name="Picture 2" descr="HCD Logo">
          <a:extLst>
            <a:ext uri="{FF2B5EF4-FFF2-40B4-BE49-F238E27FC236}">
              <a16:creationId xmlns:a16="http://schemas.microsoft.com/office/drawing/2014/main" id="{3BB16DD6-E2F4-463F-A92E-2C19896CF54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4" y="273048"/>
          <a:ext cx="761155" cy="6635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8</xdr:col>
      <xdr:colOff>685800</xdr:colOff>
      <xdr:row>1</xdr:row>
      <xdr:rowOff>1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D553DADC-3674-442E-9BEC-356F8D837B85}"/>
            </a:ext>
          </a:extLst>
        </xdr:cNvPr>
        <xdr:cNvSpPr/>
      </xdr:nvSpPr>
      <xdr:spPr>
        <a:xfrm>
          <a:off x="0" y="1"/>
          <a:ext cx="14420850" cy="12192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cap="all">
              <a:solidFill>
                <a:schemeClr val="accent1">
                  <a:lumMod val="50000"/>
                </a:schemeClr>
              </a:solidFill>
              <a:effectLst/>
              <a:latin typeface="Arial Black" panose="020B0A04020102020204" pitchFamily="34" charset="0"/>
              <a:ea typeface="+mn-ea"/>
              <a:cs typeface="Arial" panose="020B0604020202020204" pitchFamily="34" charset="0"/>
            </a:rPr>
            <a:t>Department of Housing &amp; community development</a:t>
          </a:r>
          <a:br>
            <a:rPr lang="en-US" sz="1400" cap="all">
              <a:solidFill>
                <a:schemeClr val="accent1">
                  <a:lumMod val="50000"/>
                </a:schemeClr>
              </a:solidFill>
              <a:effectLst/>
              <a:latin typeface="Arial Black" panose="020B0A04020102020204" pitchFamily="34" charset="0"/>
              <a:ea typeface="+mn-ea"/>
              <a:cs typeface="Arial" panose="020B0604020202020204" pitchFamily="34" charset="0"/>
            </a:rPr>
          </a:br>
          <a:r>
            <a:rPr lang="en-US" sz="1200" b="1" cap="none">
              <a:solidFill>
                <a:schemeClr val="accent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Encampment Resolution Funding</a:t>
          </a:r>
          <a:r>
            <a:rPr lang="en-US" sz="1200" b="1" cap="none" baseline="0">
              <a:solidFill>
                <a:schemeClr val="accent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Program (ERF), Round Three, Window One</a:t>
          </a:r>
          <a:endParaRPr lang="en-US" sz="1400" b="1" cap="none" baseline="0">
            <a:solidFill>
              <a:schemeClr val="accent1">
                <a:lumMod val="50000"/>
              </a:schemeClr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n-US" sz="1200" b="1" cap="none" baseline="0">
              <a:solidFill>
                <a:schemeClr val="accent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NOFA Date: November 27, 2023</a:t>
          </a:r>
        </a:p>
        <a:p>
          <a:pPr algn="ctr"/>
          <a:r>
            <a:rPr lang="en-US" sz="1200" b="1" cap="none" baseline="0">
              <a:solidFill>
                <a:schemeClr val="accent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Applications Received: January 31, 2024</a:t>
          </a:r>
        </a:p>
        <a:p>
          <a:pPr algn="ctr"/>
          <a:r>
            <a:rPr lang="en-US" sz="1200" b="1" cap="none" baseline="0">
              <a:solidFill>
                <a:schemeClr val="accent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Award Date: April 18, 2024</a:t>
          </a:r>
        </a:p>
        <a:p>
          <a:pPr algn="ctr"/>
          <a:endParaRPr lang="en-US" sz="1200" b="1" cap="none" baseline="0">
            <a:solidFill>
              <a:schemeClr val="accent1">
                <a:lumMod val="50000"/>
              </a:schemeClr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47625</xdr:colOff>
      <xdr:row>0</xdr:row>
      <xdr:rowOff>273048</xdr:rowOff>
    </xdr:from>
    <xdr:to>
      <xdr:col>0</xdr:col>
      <xdr:colOff>791765</xdr:colOff>
      <xdr:row>0</xdr:row>
      <xdr:rowOff>936626</xdr:rowOff>
    </xdr:to>
    <xdr:pic>
      <xdr:nvPicPr>
        <xdr:cNvPr id="3" name="Picture 2" descr="HCD Logo">
          <a:extLst>
            <a:ext uri="{FF2B5EF4-FFF2-40B4-BE49-F238E27FC236}">
              <a16:creationId xmlns:a16="http://schemas.microsoft.com/office/drawing/2014/main" id="{18964996-EF83-4045-B585-4DBF591C77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73048"/>
          <a:ext cx="744140" cy="6635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9525</xdr:colOff>
      <xdr:row>1</xdr:row>
      <xdr:rowOff>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4535FF44-E0CF-447F-9D3A-AB0F04119B8D}"/>
            </a:ext>
          </a:extLst>
        </xdr:cNvPr>
        <xdr:cNvSpPr/>
      </xdr:nvSpPr>
      <xdr:spPr>
        <a:xfrm>
          <a:off x="0" y="0"/>
          <a:ext cx="15144750" cy="1228725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cap="all">
              <a:solidFill>
                <a:schemeClr val="accent1">
                  <a:lumMod val="50000"/>
                </a:schemeClr>
              </a:solidFill>
              <a:effectLst/>
              <a:latin typeface="Arial Black" panose="020B0A04020102020204" pitchFamily="34" charset="0"/>
              <a:ea typeface="+mn-ea"/>
              <a:cs typeface="Arial" panose="020B0604020202020204" pitchFamily="34" charset="0"/>
            </a:rPr>
            <a:t>Department of Housing &amp; community development</a:t>
          </a:r>
          <a:br>
            <a:rPr lang="en-US" sz="1400" cap="all">
              <a:solidFill>
                <a:schemeClr val="accent1">
                  <a:lumMod val="50000"/>
                </a:schemeClr>
              </a:solidFill>
              <a:effectLst/>
              <a:latin typeface="Arial Black" panose="020B0A04020102020204" pitchFamily="34" charset="0"/>
              <a:ea typeface="+mn-ea"/>
              <a:cs typeface="Arial" panose="020B0604020202020204" pitchFamily="34" charset="0"/>
            </a:rPr>
          </a:br>
          <a:r>
            <a:rPr lang="en-US" sz="1200" b="1" cap="none">
              <a:solidFill>
                <a:schemeClr val="accent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Encampment Resolution Funding</a:t>
          </a:r>
          <a:r>
            <a:rPr lang="en-US" sz="1200" b="1" cap="none" baseline="0">
              <a:solidFill>
                <a:schemeClr val="accent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Program (ERF), Round Two, Window Two &amp; Three</a:t>
          </a:r>
          <a:endParaRPr lang="en-US" sz="1400" b="1" cap="none" baseline="0">
            <a:solidFill>
              <a:schemeClr val="accent1">
                <a:lumMod val="50000"/>
              </a:schemeClr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n-US" sz="1200" b="1" cap="none" baseline="0">
              <a:solidFill>
                <a:schemeClr val="accent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NOFA Date: December 1, 2022</a:t>
          </a:r>
        </a:p>
        <a:p>
          <a:pPr algn="ctr"/>
          <a:r>
            <a:rPr lang="en-US" sz="1200" b="1" cap="none" baseline="0">
              <a:solidFill>
                <a:schemeClr val="accent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Applications Received: June 30, 2023</a:t>
          </a:r>
        </a:p>
        <a:p>
          <a:pPr algn="ctr"/>
          <a:r>
            <a:rPr lang="en-US" sz="1200" b="1" cap="none" baseline="0">
              <a:solidFill>
                <a:schemeClr val="accent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ERF 2R Award Date: August 22, 2023</a:t>
          </a:r>
        </a:p>
        <a:p>
          <a:pPr algn="ctr"/>
          <a:r>
            <a:rPr lang="en-US" sz="1200" b="1" cap="none" baseline="0">
              <a:solidFill>
                <a:schemeClr val="accent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ERF 3L Award Date: September 12, 2023</a:t>
          </a:r>
        </a:p>
      </xdr:txBody>
    </xdr:sp>
    <xdr:clientData/>
  </xdr:twoCellAnchor>
  <xdr:twoCellAnchor editAs="oneCell">
    <xdr:from>
      <xdr:col>0</xdr:col>
      <xdr:colOff>47625</xdr:colOff>
      <xdr:row>0</xdr:row>
      <xdr:rowOff>273047</xdr:rowOff>
    </xdr:from>
    <xdr:to>
      <xdr:col>0</xdr:col>
      <xdr:colOff>791765</xdr:colOff>
      <xdr:row>0</xdr:row>
      <xdr:rowOff>936625</xdr:rowOff>
    </xdr:to>
    <xdr:pic>
      <xdr:nvPicPr>
        <xdr:cNvPr id="3" name="Picture 2" descr="HCD Logo">
          <a:extLst>
            <a:ext uri="{FF2B5EF4-FFF2-40B4-BE49-F238E27FC236}">
              <a16:creationId xmlns:a16="http://schemas.microsoft.com/office/drawing/2014/main" id="{9943C63A-BD08-45A8-9BA1-6D9C0FB3554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73047"/>
          <a:ext cx="744140" cy="6635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8</xdr:col>
      <xdr:colOff>685800</xdr:colOff>
      <xdr:row>1</xdr:row>
      <xdr:rowOff>1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475C8147-CF6D-475B-8416-F4E1DCFBF0B3}"/>
            </a:ext>
          </a:extLst>
        </xdr:cNvPr>
        <xdr:cNvSpPr/>
      </xdr:nvSpPr>
      <xdr:spPr>
        <a:xfrm>
          <a:off x="0" y="1"/>
          <a:ext cx="14897100" cy="121920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cap="all">
              <a:solidFill>
                <a:schemeClr val="accent1">
                  <a:lumMod val="50000"/>
                </a:schemeClr>
              </a:solidFill>
              <a:effectLst/>
              <a:latin typeface="Arial Black" panose="020B0A04020102020204" pitchFamily="34" charset="0"/>
              <a:ea typeface="+mn-ea"/>
              <a:cs typeface="Arial" panose="020B0604020202020204" pitchFamily="34" charset="0"/>
            </a:rPr>
            <a:t>Department of Housing &amp; community development</a:t>
          </a:r>
          <a:br>
            <a:rPr lang="en-US" sz="1400" cap="all">
              <a:solidFill>
                <a:schemeClr val="accent1">
                  <a:lumMod val="50000"/>
                </a:schemeClr>
              </a:solidFill>
              <a:effectLst/>
              <a:latin typeface="Arial Black" panose="020B0A04020102020204" pitchFamily="34" charset="0"/>
              <a:ea typeface="+mn-ea"/>
              <a:cs typeface="Arial" panose="020B0604020202020204" pitchFamily="34" charset="0"/>
            </a:rPr>
          </a:br>
          <a:r>
            <a:rPr lang="en-US" sz="1200" b="1" cap="none">
              <a:solidFill>
                <a:schemeClr val="accent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Encampment Resolution Funding</a:t>
          </a:r>
          <a:r>
            <a:rPr lang="en-US" sz="1200" b="1" cap="none" baseline="0">
              <a:solidFill>
                <a:schemeClr val="accent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Program (ERF), Round Two, Window One</a:t>
          </a:r>
          <a:endParaRPr lang="en-US" sz="1400" b="1" cap="none" baseline="0">
            <a:solidFill>
              <a:schemeClr val="accent1">
                <a:lumMod val="50000"/>
              </a:schemeClr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n-US" sz="1200" b="1" cap="none" baseline="0">
              <a:solidFill>
                <a:schemeClr val="accent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NOFA Date: December 1, 2022</a:t>
          </a:r>
        </a:p>
        <a:p>
          <a:pPr algn="ctr"/>
          <a:r>
            <a:rPr lang="en-US" sz="1200" b="1" cap="none" baseline="0">
              <a:solidFill>
                <a:schemeClr val="accent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Applications Received: February 28, 2023</a:t>
          </a:r>
        </a:p>
        <a:p>
          <a:pPr algn="ctr"/>
          <a:r>
            <a:rPr lang="en-US" sz="1200" b="1" cap="none" baseline="0">
              <a:solidFill>
                <a:schemeClr val="accent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Award Date: June 14, 2023</a:t>
          </a:r>
        </a:p>
      </xdr:txBody>
    </xdr:sp>
    <xdr:clientData/>
  </xdr:twoCellAnchor>
  <xdr:twoCellAnchor editAs="oneCell">
    <xdr:from>
      <xdr:col>0</xdr:col>
      <xdr:colOff>47625</xdr:colOff>
      <xdr:row>0</xdr:row>
      <xdr:rowOff>273047</xdr:rowOff>
    </xdr:from>
    <xdr:to>
      <xdr:col>0</xdr:col>
      <xdr:colOff>791765</xdr:colOff>
      <xdr:row>0</xdr:row>
      <xdr:rowOff>936625</xdr:rowOff>
    </xdr:to>
    <xdr:pic>
      <xdr:nvPicPr>
        <xdr:cNvPr id="3" name="Picture 2" descr="HCD Logo">
          <a:extLst>
            <a:ext uri="{FF2B5EF4-FFF2-40B4-BE49-F238E27FC236}">
              <a16:creationId xmlns:a16="http://schemas.microsoft.com/office/drawing/2014/main" id="{551D4E3B-0ABF-4CC3-AEB9-6892EC7F041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73047"/>
          <a:ext cx="744140" cy="6635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695325</xdr:colOff>
      <xdr:row>1</xdr:row>
      <xdr:rowOff>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61E1AAC6-E917-48A7-A7AE-A522D7158A12}"/>
            </a:ext>
          </a:extLst>
        </xdr:cNvPr>
        <xdr:cNvSpPr/>
      </xdr:nvSpPr>
      <xdr:spPr>
        <a:xfrm>
          <a:off x="0" y="0"/>
          <a:ext cx="13430250" cy="1200150"/>
        </a:xfrm>
        <a:prstGeom prst="round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cap="all">
              <a:solidFill>
                <a:schemeClr val="accent1">
                  <a:lumMod val="50000"/>
                </a:schemeClr>
              </a:solidFill>
              <a:effectLst/>
              <a:latin typeface="Arial Black" panose="020B0A04020102020204" pitchFamily="34" charset="0"/>
              <a:ea typeface="+mn-ea"/>
              <a:cs typeface="Arial" panose="020B0604020202020204" pitchFamily="34" charset="0"/>
            </a:rPr>
            <a:t>Department of Housing &amp; community development</a:t>
          </a:r>
          <a:br>
            <a:rPr lang="en-US" sz="1400" cap="all">
              <a:solidFill>
                <a:schemeClr val="accent1">
                  <a:lumMod val="50000"/>
                </a:schemeClr>
              </a:solidFill>
              <a:effectLst/>
              <a:latin typeface="Arial Black" panose="020B0A04020102020204" pitchFamily="34" charset="0"/>
              <a:ea typeface="+mn-ea"/>
              <a:cs typeface="Arial" panose="020B0604020202020204" pitchFamily="34" charset="0"/>
            </a:rPr>
          </a:br>
          <a:r>
            <a:rPr lang="en-US" sz="1200" b="1" cap="none">
              <a:solidFill>
                <a:schemeClr val="accent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Encampment Resolution Funding</a:t>
          </a:r>
          <a:r>
            <a:rPr lang="en-US" sz="1200" b="1" cap="none" baseline="0">
              <a:solidFill>
                <a:schemeClr val="accent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Program (ERF), Round One</a:t>
          </a:r>
          <a:endParaRPr lang="en-US" sz="1400" b="1" cap="none" baseline="0">
            <a:solidFill>
              <a:schemeClr val="accent1">
                <a:lumMod val="50000"/>
              </a:schemeClr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n-US" sz="1200" b="1" cap="none" baseline="0">
              <a:solidFill>
                <a:schemeClr val="accent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RFA Date: October 29, 2021</a:t>
          </a:r>
        </a:p>
        <a:p>
          <a:pPr algn="ctr"/>
          <a:r>
            <a:rPr lang="en-US" sz="1200" b="1" cap="none" baseline="0">
              <a:solidFill>
                <a:schemeClr val="accent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Applications Received: December 31, 2021</a:t>
          </a:r>
        </a:p>
        <a:p>
          <a:pPr algn="ctr"/>
          <a:r>
            <a:rPr lang="en-US" sz="1200" b="1" cap="none" baseline="0">
              <a:solidFill>
                <a:schemeClr val="accent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ERF 1 Award Date: February 24, 2022</a:t>
          </a:r>
        </a:p>
        <a:p>
          <a:pPr algn="ctr"/>
          <a:r>
            <a:rPr lang="en-US" sz="1200" b="1" cap="none" baseline="0">
              <a:solidFill>
                <a:schemeClr val="accent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ERF 2L Award Date: October 26, 2022 </a:t>
          </a:r>
        </a:p>
      </xdr:txBody>
    </xdr:sp>
    <xdr:clientData/>
  </xdr:twoCellAnchor>
  <xdr:twoCellAnchor editAs="oneCell">
    <xdr:from>
      <xdr:col>0</xdr:col>
      <xdr:colOff>47625</xdr:colOff>
      <xdr:row>0</xdr:row>
      <xdr:rowOff>273046</xdr:rowOff>
    </xdr:from>
    <xdr:to>
      <xdr:col>0</xdr:col>
      <xdr:colOff>791765</xdr:colOff>
      <xdr:row>0</xdr:row>
      <xdr:rowOff>936624</xdr:rowOff>
    </xdr:to>
    <xdr:pic>
      <xdr:nvPicPr>
        <xdr:cNvPr id="3" name="Picture 2" descr="HCD Logo">
          <a:extLst>
            <a:ext uri="{FF2B5EF4-FFF2-40B4-BE49-F238E27FC236}">
              <a16:creationId xmlns:a16="http://schemas.microsoft.com/office/drawing/2014/main" id="{C26D96F2-BF45-4648-AD90-B896CB76EF9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73046"/>
          <a:ext cx="744140" cy="6635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Gullalai@HCD" id="{F8AA4DB8-BE56-4B55-8F3F-D982C04DB541}" userId="S::gullalai@hcd.ca.gov::ccdc1317-3772-4ef9-aff3-cb99e23604a4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2" dT="2024-12-20T20:58:15.55" personId="{F8AA4DB8-BE56-4B55-8F3F-D982C04DB541}" id="{0CE1316A-842C-4778-B3C9-370F65757850}">
    <text>Partially awarded in ERF 1</text>
  </threadedComment>
  <threadedComment ref="H9" dT="2024-12-20T20:58:34.60" personId="{F8AA4DB8-BE56-4B55-8F3F-D982C04DB541}" id="{DCAE8D91-A0DD-4115-A03C-CB8C174E49D5}">
    <text>different amount awarded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672D2-0E37-490E-9682-81E389845F3F}">
  <sheetPr>
    <tabColor rgb="FF92D050"/>
  </sheetPr>
  <dimension ref="A1:I36"/>
  <sheetViews>
    <sheetView tabSelected="1" zoomScaleNormal="100" workbookViewId="0">
      <selection activeCell="F39" sqref="F39"/>
    </sheetView>
  </sheetViews>
  <sheetFormatPr defaultColWidth="9.140625" defaultRowHeight="14.25" x14ac:dyDescent="0.2"/>
  <cols>
    <col min="1" max="1" width="22.85546875" style="1" customWidth="1"/>
    <col min="2" max="2" width="10.5703125" style="12" customWidth="1"/>
    <col min="3" max="3" width="49.85546875" style="12" customWidth="1"/>
    <col min="4" max="4" width="25.7109375" style="12" customWidth="1"/>
    <col min="5" max="5" width="15.85546875" style="12" customWidth="1"/>
    <col min="6" max="6" width="25.7109375" style="12" customWidth="1"/>
    <col min="7" max="7" width="25.7109375" style="13" customWidth="1"/>
    <col min="8" max="8" width="25.7109375" style="12" customWidth="1"/>
    <col min="9" max="9" width="10.42578125" style="1" customWidth="1"/>
    <col min="10" max="16384" width="9.140625" style="1"/>
  </cols>
  <sheetData>
    <row r="1" spans="1:9" ht="96" customHeight="1" x14ac:dyDescent="0.25">
      <c r="A1"/>
    </row>
    <row r="2" spans="1:9" ht="59.25" customHeight="1" x14ac:dyDescent="0.25">
      <c r="A2" s="65" t="s">
        <v>0</v>
      </c>
      <c r="B2" s="65" t="s">
        <v>1</v>
      </c>
      <c r="C2" s="65" t="s">
        <v>304</v>
      </c>
      <c r="D2" s="65" t="s">
        <v>3</v>
      </c>
      <c r="E2" s="65" t="s">
        <v>4</v>
      </c>
      <c r="F2" s="66" t="s">
        <v>5</v>
      </c>
      <c r="G2" s="67" t="s">
        <v>6</v>
      </c>
      <c r="H2" s="68" t="s">
        <v>7</v>
      </c>
      <c r="I2" s="63" t="s">
        <v>71</v>
      </c>
    </row>
    <row r="3" spans="1:9" x14ac:dyDescent="0.2">
      <c r="A3" s="29" t="s">
        <v>8</v>
      </c>
      <c r="B3" s="2" t="s">
        <v>267</v>
      </c>
      <c r="C3" s="28" t="s">
        <v>270</v>
      </c>
      <c r="D3" s="30" t="s">
        <v>9</v>
      </c>
      <c r="E3" s="30" t="s">
        <v>10</v>
      </c>
      <c r="F3" s="31">
        <v>45226723</v>
      </c>
      <c r="G3" s="32">
        <v>45226723</v>
      </c>
      <c r="H3" s="30">
        <v>88</v>
      </c>
      <c r="I3" s="30">
        <v>0</v>
      </c>
    </row>
    <row r="4" spans="1:9" x14ac:dyDescent="0.2">
      <c r="A4" s="29" t="s">
        <v>8</v>
      </c>
      <c r="B4" s="2" t="s">
        <v>267</v>
      </c>
      <c r="C4" s="29" t="s">
        <v>271</v>
      </c>
      <c r="D4" s="30" t="s">
        <v>11</v>
      </c>
      <c r="E4" s="30" t="s">
        <v>10</v>
      </c>
      <c r="F4" s="31">
        <v>7800942.0899999999</v>
      </c>
      <c r="G4" s="32">
        <v>7800942.0899999999</v>
      </c>
      <c r="H4" s="30">
        <v>84.66</v>
      </c>
      <c r="I4" s="30">
        <v>0</v>
      </c>
    </row>
    <row r="5" spans="1:9" x14ac:dyDescent="0.2">
      <c r="A5" s="29" t="s">
        <v>8</v>
      </c>
      <c r="B5" s="2" t="s">
        <v>267</v>
      </c>
      <c r="C5" s="29" t="s">
        <v>272</v>
      </c>
      <c r="D5" s="30" t="s">
        <v>9</v>
      </c>
      <c r="E5" s="30" t="s">
        <v>12</v>
      </c>
      <c r="F5" s="31">
        <v>11051737.199999999</v>
      </c>
      <c r="G5" s="32">
        <v>11051737.199999999</v>
      </c>
      <c r="H5" s="30">
        <v>83</v>
      </c>
      <c r="I5" s="30">
        <v>0</v>
      </c>
    </row>
    <row r="6" spans="1:9" x14ac:dyDescent="0.2">
      <c r="A6" s="29" t="s">
        <v>8</v>
      </c>
      <c r="B6" s="2" t="s">
        <v>267</v>
      </c>
      <c r="C6" s="29" t="s">
        <v>273</v>
      </c>
      <c r="D6" s="30" t="s">
        <v>14</v>
      </c>
      <c r="E6" s="30" t="s">
        <v>15</v>
      </c>
      <c r="F6" s="31">
        <v>3103963</v>
      </c>
      <c r="G6" s="32">
        <v>3103963</v>
      </c>
      <c r="H6" s="30">
        <v>83</v>
      </c>
      <c r="I6" s="30">
        <v>0</v>
      </c>
    </row>
    <row r="7" spans="1:9" x14ac:dyDescent="0.2">
      <c r="A7" s="29" t="s">
        <v>8</v>
      </c>
      <c r="B7" s="2" t="s">
        <v>267</v>
      </c>
      <c r="C7" s="29" t="s">
        <v>274</v>
      </c>
      <c r="D7" s="30" t="s">
        <v>16</v>
      </c>
      <c r="E7" s="30" t="s">
        <v>12</v>
      </c>
      <c r="F7" s="31">
        <v>1514618</v>
      </c>
      <c r="G7" s="32">
        <v>1514618</v>
      </c>
      <c r="H7" s="30">
        <v>79.33</v>
      </c>
      <c r="I7" s="30">
        <v>0</v>
      </c>
    </row>
    <row r="8" spans="1:9" x14ac:dyDescent="0.2">
      <c r="A8" s="29" t="s">
        <v>8</v>
      </c>
      <c r="B8" s="2" t="s">
        <v>267</v>
      </c>
      <c r="C8" s="29" t="s">
        <v>275</v>
      </c>
      <c r="D8" s="30" t="s">
        <v>17</v>
      </c>
      <c r="E8" s="30" t="s">
        <v>10</v>
      </c>
      <c r="F8" s="31">
        <v>1496069.4</v>
      </c>
      <c r="G8" s="32">
        <v>1496069.4</v>
      </c>
      <c r="H8" s="30">
        <v>79</v>
      </c>
      <c r="I8" s="30">
        <v>0</v>
      </c>
    </row>
    <row r="9" spans="1:9" x14ac:dyDescent="0.2">
      <c r="A9" s="29" t="s">
        <v>8</v>
      </c>
      <c r="B9" s="2" t="s">
        <v>267</v>
      </c>
      <c r="C9" s="29" t="s">
        <v>276</v>
      </c>
      <c r="D9" s="30" t="s">
        <v>11</v>
      </c>
      <c r="E9" s="30" t="s">
        <v>10</v>
      </c>
      <c r="F9" s="31">
        <v>8388375</v>
      </c>
      <c r="G9" s="32">
        <v>8388375</v>
      </c>
      <c r="H9" s="30">
        <v>77.33</v>
      </c>
      <c r="I9" s="30">
        <v>0</v>
      </c>
    </row>
    <row r="10" spans="1:9" ht="14.25" customHeight="1" x14ac:dyDescent="0.2">
      <c r="A10" s="29" t="s">
        <v>8</v>
      </c>
      <c r="B10" s="2" t="s">
        <v>267</v>
      </c>
      <c r="C10" s="28" t="s">
        <v>277</v>
      </c>
      <c r="D10" s="30" t="s">
        <v>9</v>
      </c>
      <c r="E10" s="30" t="s">
        <v>12</v>
      </c>
      <c r="F10" s="31">
        <v>4011357.95</v>
      </c>
      <c r="G10" s="32">
        <v>4011357.95</v>
      </c>
      <c r="H10" s="30">
        <v>77.33</v>
      </c>
      <c r="I10" s="30">
        <v>0</v>
      </c>
    </row>
    <row r="11" spans="1:9" ht="15.75" customHeight="1" x14ac:dyDescent="0.2">
      <c r="A11" s="29" t="s">
        <v>8</v>
      </c>
      <c r="B11" s="2" t="s">
        <v>267</v>
      </c>
      <c r="C11" s="28" t="s">
        <v>278</v>
      </c>
      <c r="D11" s="30" t="s">
        <v>9</v>
      </c>
      <c r="E11" s="30" t="s">
        <v>10</v>
      </c>
      <c r="F11" s="31">
        <v>7123956.5099999998</v>
      </c>
      <c r="G11" s="32">
        <v>7123956.5099999998</v>
      </c>
      <c r="H11" s="30">
        <v>75.66</v>
      </c>
      <c r="I11" s="30">
        <v>0</v>
      </c>
    </row>
    <row r="12" spans="1:9" x14ac:dyDescent="0.2">
      <c r="A12" s="29" t="s">
        <v>8</v>
      </c>
      <c r="B12" s="2" t="s">
        <v>267</v>
      </c>
      <c r="C12" s="29" t="s">
        <v>279</v>
      </c>
      <c r="D12" s="30" t="s">
        <v>17</v>
      </c>
      <c r="E12" s="30" t="s">
        <v>12</v>
      </c>
      <c r="F12" s="31">
        <v>7305292.8899999997</v>
      </c>
      <c r="G12" s="32">
        <v>7305292.8899999997</v>
      </c>
      <c r="H12" s="30">
        <v>75.33</v>
      </c>
      <c r="I12" s="30">
        <v>0</v>
      </c>
    </row>
    <row r="13" spans="1:9" x14ac:dyDescent="0.2">
      <c r="A13" s="29" t="s">
        <v>8</v>
      </c>
      <c r="B13" s="2" t="s">
        <v>267</v>
      </c>
      <c r="C13" s="29" t="s">
        <v>280</v>
      </c>
      <c r="D13" s="30" t="s">
        <v>19</v>
      </c>
      <c r="E13" s="30" t="s">
        <v>15</v>
      </c>
      <c r="F13" s="31">
        <v>3267633.6</v>
      </c>
      <c r="G13" s="32">
        <v>3267633.6</v>
      </c>
      <c r="H13" s="30">
        <v>73</v>
      </c>
      <c r="I13" s="30">
        <v>0</v>
      </c>
    </row>
    <row r="14" spans="1:9" x14ac:dyDescent="0.2">
      <c r="A14" s="29" t="s">
        <v>8</v>
      </c>
      <c r="B14" s="2" t="s">
        <v>267</v>
      </c>
      <c r="C14" s="29" t="s">
        <v>281</v>
      </c>
      <c r="D14" s="30" t="s">
        <v>20</v>
      </c>
      <c r="E14" s="30" t="s">
        <v>10</v>
      </c>
      <c r="F14" s="31">
        <v>2850628.24</v>
      </c>
      <c r="G14" s="32">
        <v>2850628.24</v>
      </c>
      <c r="H14" s="30">
        <v>73</v>
      </c>
      <c r="I14" s="30">
        <v>0</v>
      </c>
    </row>
    <row r="15" spans="1:9" x14ac:dyDescent="0.2">
      <c r="A15" s="29" t="s">
        <v>8</v>
      </c>
      <c r="B15" s="2" t="s">
        <v>267</v>
      </c>
      <c r="C15" s="29" t="s">
        <v>282</v>
      </c>
      <c r="D15" s="30" t="s">
        <v>22</v>
      </c>
      <c r="E15" s="30" t="s">
        <v>15</v>
      </c>
      <c r="F15" s="31">
        <v>5757847</v>
      </c>
      <c r="G15" s="32">
        <v>5757847</v>
      </c>
      <c r="H15" s="30">
        <v>72.66</v>
      </c>
      <c r="I15" s="30">
        <v>0</v>
      </c>
    </row>
    <row r="16" spans="1:9" x14ac:dyDescent="0.2">
      <c r="A16" s="29" t="s">
        <v>8</v>
      </c>
      <c r="B16" s="2" t="s">
        <v>267</v>
      </c>
      <c r="C16" s="29" t="s">
        <v>283</v>
      </c>
      <c r="D16" s="30" t="s">
        <v>17</v>
      </c>
      <c r="E16" s="30" t="s">
        <v>12</v>
      </c>
      <c r="F16" s="31">
        <v>11910000</v>
      </c>
      <c r="G16" s="32">
        <v>9811345.1699999999</v>
      </c>
      <c r="H16" s="30">
        <v>71.66</v>
      </c>
      <c r="I16" s="30">
        <v>0</v>
      </c>
    </row>
    <row r="17" spans="1:9" x14ac:dyDescent="0.2">
      <c r="A17" s="21"/>
      <c r="B17" s="21"/>
      <c r="C17" s="21" t="s">
        <v>23</v>
      </c>
      <c r="D17" s="21"/>
      <c r="E17" s="21"/>
      <c r="F17" s="22">
        <f>SUM(F3:F16)</f>
        <v>120809143.88000001</v>
      </c>
      <c r="G17" s="20">
        <f>SUM(G3:G16)</f>
        <v>118710489.05000001</v>
      </c>
      <c r="H17" s="21"/>
      <c r="I17" s="21"/>
    </row>
    <row r="18" spans="1:9" ht="14.25" customHeight="1" x14ac:dyDescent="0.2">
      <c r="A18" s="107" t="s">
        <v>305</v>
      </c>
      <c r="B18" s="108"/>
      <c r="C18" s="108"/>
      <c r="D18" s="108"/>
      <c r="E18" s="108"/>
      <c r="F18" s="108"/>
      <c r="G18" s="108"/>
      <c r="H18" s="108"/>
      <c r="I18" s="109"/>
    </row>
    <row r="19" spans="1:9" x14ac:dyDescent="0.2">
      <c r="A19" s="29" t="s">
        <v>8</v>
      </c>
      <c r="B19" s="2"/>
      <c r="C19" s="29" t="s">
        <v>24</v>
      </c>
      <c r="D19" s="30" t="s">
        <v>9</v>
      </c>
      <c r="E19" s="30" t="s">
        <v>12</v>
      </c>
      <c r="F19" s="31">
        <v>368200.37</v>
      </c>
      <c r="G19" s="69">
        <v>0</v>
      </c>
      <c r="H19" s="70">
        <v>69</v>
      </c>
      <c r="I19" s="92">
        <v>2</v>
      </c>
    </row>
    <row r="20" spans="1:9" x14ac:dyDescent="0.2">
      <c r="A20" s="29" t="s">
        <v>8</v>
      </c>
      <c r="B20" s="2"/>
      <c r="C20" s="29" t="s">
        <v>25</v>
      </c>
      <c r="D20" s="30" t="s">
        <v>26</v>
      </c>
      <c r="E20" s="30" t="s">
        <v>10</v>
      </c>
      <c r="F20" s="31">
        <v>1481189.13</v>
      </c>
      <c r="G20" s="69">
        <v>0</v>
      </c>
      <c r="H20" s="70">
        <v>68.33</v>
      </c>
      <c r="I20" s="92">
        <v>3</v>
      </c>
    </row>
    <row r="21" spans="1:9" x14ac:dyDescent="0.2">
      <c r="A21" s="29" t="s">
        <v>8</v>
      </c>
      <c r="B21" s="2"/>
      <c r="C21" s="29" t="s">
        <v>27</v>
      </c>
      <c r="D21" s="30" t="s">
        <v>28</v>
      </c>
      <c r="E21" s="30" t="s">
        <v>15</v>
      </c>
      <c r="F21" s="31">
        <v>5427134</v>
      </c>
      <c r="G21" s="69">
        <v>0</v>
      </c>
      <c r="H21" s="70">
        <v>68</v>
      </c>
      <c r="I21" s="92">
        <v>4</v>
      </c>
    </row>
    <row r="22" spans="1:9" x14ac:dyDescent="0.2">
      <c r="A22" s="29" t="s">
        <v>8</v>
      </c>
      <c r="B22" s="2"/>
      <c r="C22" s="29" t="s">
        <v>29</v>
      </c>
      <c r="D22" s="30" t="s">
        <v>9</v>
      </c>
      <c r="E22" s="30" t="s">
        <v>12</v>
      </c>
      <c r="F22" s="31">
        <v>7697401.1399999997</v>
      </c>
      <c r="G22" s="69">
        <v>0</v>
      </c>
      <c r="H22" s="70">
        <v>67.33</v>
      </c>
      <c r="I22" s="92">
        <v>3</v>
      </c>
    </row>
    <row r="23" spans="1:9" x14ac:dyDescent="0.2">
      <c r="A23" s="29" t="s">
        <v>8</v>
      </c>
      <c r="B23" s="2"/>
      <c r="C23" s="29" t="s">
        <v>30</v>
      </c>
      <c r="D23" s="30" t="s">
        <v>31</v>
      </c>
      <c r="E23" s="30" t="s">
        <v>10</v>
      </c>
      <c r="F23" s="31">
        <v>3791374.4</v>
      </c>
      <c r="G23" s="69">
        <v>0</v>
      </c>
      <c r="H23" s="70">
        <v>67</v>
      </c>
      <c r="I23" s="92">
        <v>4</v>
      </c>
    </row>
    <row r="24" spans="1:9" x14ac:dyDescent="0.2">
      <c r="A24" s="29" t="s">
        <v>8</v>
      </c>
      <c r="B24" s="2"/>
      <c r="C24" s="29" t="s">
        <v>32</v>
      </c>
      <c r="D24" s="30" t="s">
        <v>11</v>
      </c>
      <c r="E24" s="30" t="s">
        <v>10</v>
      </c>
      <c r="F24" s="31">
        <v>15487500</v>
      </c>
      <c r="G24" s="69">
        <v>0</v>
      </c>
      <c r="H24" s="70">
        <v>67</v>
      </c>
      <c r="I24" s="92">
        <v>3</v>
      </c>
    </row>
    <row r="25" spans="1:9" x14ac:dyDescent="0.2">
      <c r="A25" s="29" t="s">
        <v>8</v>
      </c>
      <c r="B25" s="2"/>
      <c r="C25" s="29" t="s">
        <v>33</v>
      </c>
      <c r="D25" s="30" t="s">
        <v>34</v>
      </c>
      <c r="E25" s="30" t="s">
        <v>12</v>
      </c>
      <c r="F25" s="31">
        <v>2992550</v>
      </c>
      <c r="G25" s="69">
        <v>0</v>
      </c>
      <c r="H25" s="70">
        <v>66.66</v>
      </c>
      <c r="I25" s="92">
        <v>3</v>
      </c>
    </row>
    <row r="26" spans="1:9" x14ac:dyDescent="0.2">
      <c r="A26" s="29" t="s">
        <v>8</v>
      </c>
      <c r="B26" s="2"/>
      <c r="C26" s="29" t="s">
        <v>35</v>
      </c>
      <c r="D26" s="30" t="s">
        <v>9</v>
      </c>
      <c r="E26" s="30" t="s">
        <v>12</v>
      </c>
      <c r="F26" s="31">
        <v>3406518</v>
      </c>
      <c r="G26" s="69">
        <v>0</v>
      </c>
      <c r="H26" s="70">
        <v>66.66</v>
      </c>
      <c r="I26" s="92">
        <v>3</v>
      </c>
    </row>
    <row r="27" spans="1:9" x14ac:dyDescent="0.2">
      <c r="A27" s="29" t="s">
        <v>8</v>
      </c>
      <c r="B27" s="2"/>
      <c r="C27" s="29" t="s">
        <v>36</v>
      </c>
      <c r="D27" s="30" t="s">
        <v>9</v>
      </c>
      <c r="E27" s="30" t="s">
        <v>15</v>
      </c>
      <c r="F27" s="31">
        <v>2500000</v>
      </c>
      <c r="G27" s="69">
        <v>0</v>
      </c>
      <c r="H27" s="70">
        <v>66.33</v>
      </c>
      <c r="I27" s="92">
        <v>3</v>
      </c>
    </row>
    <row r="28" spans="1:9" x14ac:dyDescent="0.2">
      <c r="A28" s="29" t="s">
        <v>8</v>
      </c>
      <c r="B28" s="2"/>
      <c r="C28" s="29" t="s">
        <v>37</v>
      </c>
      <c r="D28" s="30" t="s">
        <v>38</v>
      </c>
      <c r="E28" s="30" t="s">
        <v>10</v>
      </c>
      <c r="F28" s="31">
        <v>2168542</v>
      </c>
      <c r="G28" s="69">
        <v>0</v>
      </c>
      <c r="H28" s="70">
        <v>66.33</v>
      </c>
      <c r="I28" s="92">
        <v>4</v>
      </c>
    </row>
    <row r="29" spans="1:9" x14ac:dyDescent="0.2">
      <c r="A29" s="29" t="s">
        <v>8</v>
      </c>
      <c r="B29" s="2"/>
      <c r="C29" s="29" t="s">
        <v>39</v>
      </c>
      <c r="D29" s="30" t="s">
        <v>22</v>
      </c>
      <c r="E29" s="30" t="s">
        <v>10</v>
      </c>
      <c r="F29" s="31">
        <v>10000000</v>
      </c>
      <c r="G29" s="69">
        <v>0</v>
      </c>
      <c r="H29" s="70">
        <v>66.33</v>
      </c>
      <c r="I29" s="92">
        <v>4</v>
      </c>
    </row>
    <row r="30" spans="1:9" x14ac:dyDescent="0.2">
      <c r="A30" s="29" t="s">
        <v>8</v>
      </c>
      <c r="B30" s="2"/>
      <c r="C30" s="29" t="s">
        <v>40</v>
      </c>
      <c r="D30" s="30" t="s">
        <v>41</v>
      </c>
      <c r="E30" s="30" t="s">
        <v>12</v>
      </c>
      <c r="F30" s="31">
        <v>2431648</v>
      </c>
      <c r="G30" s="69">
        <v>0</v>
      </c>
      <c r="H30" s="70">
        <v>65.33</v>
      </c>
      <c r="I30" s="92">
        <v>4</v>
      </c>
    </row>
    <row r="31" spans="1:9" x14ac:dyDescent="0.2">
      <c r="A31" s="29" t="s">
        <v>8</v>
      </c>
      <c r="B31" s="2"/>
      <c r="C31" s="29" t="s">
        <v>42</v>
      </c>
      <c r="D31" s="30" t="s">
        <v>43</v>
      </c>
      <c r="E31" s="30" t="s">
        <v>12</v>
      </c>
      <c r="F31" s="31">
        <v>9540416.1899999995</v>
      </c>
      <c r="G31" s="69">
        <v>0</v>
      </c>
      <c r="H31" s="70">
        <v>64</v>
      </c>
      <c r="I31" s="92">
        <v>5</v>
      </c>
    </row>
    <row r="32" spans="1:9" x14ac:dyDescent="0.2">
      <c r="A32" s="29" t="s">
        <v>8</v>
      </c>
      <c r="B32" s="2"/>
      <c r="C32" s="29" t="s">
        <v>44</v>
      </c>
      <c r="D32" s="30" t="s">
        <v>45</v>
      </c>
      <c r="E32" s="30" t="s">
        <v>12</v>
      </c>
      <c r="F32" s="31">
        <v>4768553.82</v>
      </c>
      <c r="G32" s="69">
        <v>0</v>
      </c>
      <c r="H32" s="70">
        <v>62.66</v>
      </c>
      <c r="I32" s="92">
        <v>4</v>
      </c>
    </row>
    <row r="33" spans="1:9" x14ac:dyDescent="0.2">
      <c r="A33" s="29" t="s">
        <v>8</v>
      </c>
      <c r="B33" s="2"/>
      <c r="C33" s="29" t="s">
        <v>46</v>
      </c>
      <c r="D33" s="30" t="s">
        <v>34</v>
      </c>
      <c r="E33" s="30" t="s">
        <v>15</v>
      </c>
      <c r="F33" s="31">
        <v>844386.57</v>
      </c>
      <c r="G33" s="69">
        <v>0</v>
      </c>
      <c r="H33" s="70">
        <v>57</v>
      </c>
      <c r="I33" s="92">
        <v>5</v>
      </c>
    </row>
    <row r="34" spans="1:9" x14ac:dyDescent="0.2">
      <c r="A34" s="29" t="s">
        <v>8</v>
      </c>
      <c r="B34" s="2"/>
      <c r="C34" s="93" t="s">
        <v>268</v>
      </c>
      <c r="D34" s="30" t="s">
        <v>11</v>
      </c>
      <c r="E34" s="30" t="s">
        <v>15</v>
      </c>
      <c r="F34" s="31">
        <v>3227635</v>
      </c>
      <c r="G34" s="69">
        <v>0</v>
      </c>
      <c r="H34" s="110" t="s">
        <v>269</v>
      </c>
      <c r="I34" s="111"/>
    </row>
    <row r="35" spans="1:9" ht="18.75" customHeight="1" x14ac:dyDescent="0.25">
      <c r="A35" s="2"/>
      <c r="B35" s="2"/>
      <c r="C35" s="10"/>
      <c r="D35" s="10"/>
      <c r="E35" s="10"/>
      <c r="F35" s="66" t="s">
        <v>47</v>
      </c>
      <c r="G35" s="66" t="s">
        <v>48</v>
      </c>
      <c r="H35" s="71"/>
      <c r="I35" s="71"/>
    </row>
    <row r="36" spans="1:9" x14ac:dyDescent="0.2">
      <c r="A36" s="21"/>
      <c r="B36" s="21"/>
      <c r="C36" s="21"/>
      <c r="D36" s="21"/>
      <c r="E36" s="21"/>
      <c r="F36" s="22">
        <f>SUM('ERF 3R W3 (incl. ERF 4L)'!F19:F33)+SUM(F3:F16)</f>
        <v>193714557.5</v>
      </c>
      <c r="G36" s="22">
        <f>SUM('ERF 3R W3 (incl. ERF 4L)'!G19:G33)+SUM(G3:G16)</f>
        <v>118710489.05000001</v>
      </c>
      <c r="H36" s="21"/>
      <c r="I36" s="21"/>
    </row>
  </sheetData>
  <mergeCells count="2">
    <mergeCell ref="A18:I18"/>
    <mergeCell ref="H34:I34"/>
  </mergeCells>
  <conditionalFormatting sqref="H19:I33">
    <cfRule type="cellIs" dxfId="11" priority="4" operator="greaterThan">
      <formula>70</formula>
    </cfRule>
  </conditionalFormatting>
  <conditionalFormatting sqref="H35:I35">
    <cfRule type="cellIs" dxfId="10" priority="3" operator="greaterThan">
      <formula>70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6DE47-D578-4D3B-B407-5A775A503172}">
  <sheetPr>
    <tabColor rgb="FF92D050"/>
  </sheetPr>
  <dimension ref="A1:I35"/>
  <sheetViews>
    <sheetView zoomScaleNormal="100" workbookViewId="0">
      <selection activeCell="D18" sqref="D18"/>
    </sheetView>
  </sheetViews>
  <sheetFormatPr defaultColWidth="9.140625" defaultRowHeight="14.25" x14ac:dyDescent="0.2"/>
  <cols>
    <col min="1" max="1" width="23.7109375" style="1" customWidth="1"/>
    <col min="2" max="2" width="10.5703125" style="12" customWidth="1"/>
    <col min="3" max="3" width="54.140625" style="12" customWidth="1"/>
    <col min="4" max="4" width="25.7109375" style="12" customWidth="1"/>
    <col min="5" max="5" width="15.5703125" style="12" customWidth="1"/>
    <col min="6" max="6" width="25.7109375" style="12" customWidth="1"/>
    <col min="7" max="7" width="25.7109375" style="13" customWidth="1"/>
    <col min="8" max="8" width="25.7109375" style="12" customWidth="1"/>
    <col min="9" max="9" width="10.5703125" style="1" customWidth="1"/>
    <col min="10" max="16384" width="9.140625" style="1"/>
  </cols>
  <sheetData>
    <row r="1" spans="1:9" ht="96" customHeight="1" x14ac:dyDescent="0.2"/>
    <row r="2" spans="1:9" ht="61.5" customHeight="1" x14ac:dyDescent="0.25">
      <c r="A2" s="65" t="s">
        <v>0</v>
      </c>
      <c r="B2" s="65" t="s">
        <v>1</v>
      </c>
      <c r="C2" s="65" t="s">
        <v>304</v>
      </c>
      <c r="D2" s="65" t="s">
        <v>3</v>
      </c>
      <c r="E2" s="65" t="s">
        <v>4</v>
      </c>
      <c r="F2" s="66" t="s">
        <v>5</v>
      </c>
      <c r="G2" s="67" t="s">
        <v>6</v>
      </c>
      <c r="H2" s="68" t="s">
        <v>7</v>
      </c>
      <c r="I2" s="63" t="s">
        <v>71</v>
      </c>
    </row>
    <row r="3" spans="1:9" ht="15" customHeight="1" x14ac:dyDescent="0.2">
      <c r="A3" s="72" t="s">
        <v>266</v>
      </c>
      <c r="B3" s="27" t="s">
        <v>265</v>
      </c>
      <c r="C3" s="72" t="s">
        <v>284</v>
      </c>
      <c r="D3" s="72" t="s">
        <v>50</v>
      </c>
      <c r="E3" s="72" t="s">
        <v>10</v>
      </c>
      <c r="F3" s="33">
        <v>5708516.21</v>
      </c>
      <c r="G3" s="33">
        <v>5708516.21</v>
      </c>
      <c r="H3" s="35">
        <v>82.3</v>
      </c>
      <c r="I3" s="35">
        <v>0</v>
      </c>
    </row>
    <row r="4" spans="1:9" ht="14.25" customHeight="1" x14ac:dyDescent="0.2">
      <c r="A4" s="72" t="s">
        <v>266</v>
      </c>
      <c r="B4" s="27" t="s">
        <v>265</v>
      </c>
      <c r="C4" s="73" t="s">
        <v>285</v>
      </c>
      <c r="D4" s="73" t="s">
        <v>50</v>
      </c>
      <c r="E4" s="73" t="s">
        <v>10</v>
      </c>
      <c r="F4" s="34">
        <v>9336746</v>
      </c>
      <c r="G4" s="34">
        <v>9336746</v>
      </c>
      <c r="H4" s="36">
        <v>82</v>
      </c>
      <c r="I4" s="35">
        <v>0</v>
      </c>
    </row>
    <row r="5" spans="1:9" x14ac:dyDescent="0.2">
      <c r="A5" s="72" t="s">
        <v>266</v>
      </c>
      <c r="B5" s="27" t="s">
        <v>265</v>
      </c>
      <c r="C5" s="73" t="s">
        <v>286</v>
      </c>
      <c r="D5" s="73" t="s">
        <v>28</v>
      </c>
      <c r="E5" s="73" t="s">
        <v>10</v>
      </c>
      <c r="F5" s="34">
        <v>4821082.88</v>
      </c>
      <c r="G5" s="34">
        <v>4821082.88</v>
      </c>
      <c r="H5" s="36">
        <v>82</v>
      </c>
      <c r="I5" s="35">
        <v>0</v>
      </c>
    </row>
    <row r="6" spans="1:9" ht="15" customHeight="1" x14ac:dyDescent="0.2">
      <c r="A6" s="72" t="s">
        <v>266</v>
      </c>
      <c r="B6" s="27" t="s">
        <v>265</v>
      </c>
      <c r="C6" s="73" t="s">
        <v>287</v>
      </c>
      <c r="D6" s="73" t="s">
        <v>14</v>
      </c>
      <c r="E6" s="73" t="s">
        <v>15</v>
      </c>
      <c r="F6" s="34">
        <v>3000000</v>
      </c>
      <c r="G6" s="34">
        <v>3000000</v>
      </c>
      <c r="H6" s="36">
        <v>79.7</v>
      </c>
      <c r="I6" s="35">
        <v>0</v>
      </c>
    </row>
    <row r="7" spans="1:9" ht="15" customHeight="1" x14ac:dyDescent="0.2">
      <c r="A7" s="72" t="s">
        <v>266</v>
      </c>
      <c r="B7" s="27" t="s">
        <v>265</v>
      </c>
      <c r="C7" s="73" t="s">
        <v>288</v>
      </c>
      <c r="D7" s="73" t="s">
        <v>52</v>
      </c>
      <c r="E7" s="73" t="s">
        <v>12</v>
      </c>
      <c r="F7" s="34">
        <v>5846242.5</v>
      </c>
      <c r="G7" s="34">
        <v>5846242.5</v>
      </c>
      <c r="H7" s="36">
        <v>79.7</v>
      </c>
      <c r="I7" s="35">
        <v>0</v>
      </c>
    </row>
    <row r="8" spans="1:9" x14ac:dyDescent="0.2">
      <c r="A8" s="72" t="s">
        <v>266</v>
      </c>
      <c r="B8" s="27" t="s">
        <v>265</v>
      </c>
      <c r="C8" s="73" t="s">
        <v>289</v>
      </c>
      <c r="D8" s="73" t="s">
        <v>54</v>
      </c>
      <c r="E8" s="73" t="s">
        <v>12</v>
      </c>
      <c r="F8" s="34">
        <v>5395637.04</v>
      </c>
      <c r="G8" s="34">
        <v>5395637.04</v>
      </c>
      <c r="H8" s="36">
        <v>78.7</v>
      </c>
      <c r="I8" s="35">
        <v>0</v>
      </c>
    </row>
    <row r="9" spans="1:9" x14ac:dyDescent="0.2">
      <c r="A9" s="72" t="s">
        <v>266</v>
      </c>
      <c r="B9" s="27" t="s">
        <v>265</v>
      </c>
      <c r="C9" s="73" t="s">
        <v>290</v>
      </c>
      <c r="D9" s="73" t="s">
        <v>26</v>
      </c>
      <c r="E9" s="73" t="s">
        <v>12</v>
      </c>
      <c r="F9" s="34">
        <v>12612778.949999999</v>
      </c>
      <c r="G9" s="34">
        <v>12612778.949999999</v>
      </c>
      <c r="H9" s="36">
        <v>78.7</v>
      </c>
      <c r="I9" s="35">
        <v>0</v>
      </c>
    </row>
    <row r="10" spans="1:9" x14ac:dyDescent="0.2">
      <c r="A10" s="72" t="s">
        <v>266</v>
      </c>
      <c r="B10" s="27" t="s">
        <v>265</v>
      </c>
      <c r="C10" s="73" t="s">
        <v>291</v>
      </c>
      <c r="D10" s="73" t="s">
        <v>56</v>
      </c>
      <c r="E10" s="73" t="s">
        <v>10</v>
      </c>
      <c r="F10" s="34">
        <v>8098978</v>
      </c>
      <c r="G10" s="34">
        <v>8098978</v>
      </c>
      <c r="H10" s="36">
        <v>78</v>
      </c>
      <c r="I10" s="35">
        <v>0</v>
      </c>
    </row>
    <row r="11" spans="1:9" x14ac:dyDescent="0.2">
      <c r="A11" s="72" t="s">
        <v>266</v>
      </c>
      <c r="B11" s="27" t="s">
        <v>265</v>
      </c>
      <c r="C11" s="73" t="s">
        <v>292</v>
      </c>
      <c r="D11" s="73" t="s">
        <v>50</v>
      </c>
      <c r="E11" s="73" t="s">
        <v>12</v>
      </c>
      <c r="F11" s="34">
        <v>6812686</v>
      </c>
      <c r="G11" s="34">
        <v>6812686</v>
      </c>
      <c r="H11" s="36">
        <v>77.7</v>
      </c>
      <c r="I11" s="35">
        <v>0</v>
      </c>
    </row>
    <row r="12" spans="1:9" ht="15.75" customHeight="1" x14ac:dyDescent="0.2">
      <c r="A12" s="72" t="s">
        <v>266</v>
      </c>
      <c r="B12" s="27" t="s">
        <v>265</v>
      </c>
      <c r="C12" s="73" t="s">
        <v>293</v>
      </c>
      <c r="D12" s="73" t="s">
        <v>9</v>
      </c>
      <c r="E12" s="73" t="s">
        <v>10</v>
      </c>
      <c r="F12" s="34">
        <v>6309880.5</v>
      </c>
      <c r="G12" s="34">
        <v>6309880.5</v>
      </c>
      <c r="H12" s="36">
        <v>77</v>
      </c>
      <c r="I12" s="35">
        <v>0</v>
      </c>
    </row>
    <row r="13" spans="1:9" ht="15" customHeight="1" x14ac:dyDescent="0.2">
      <c r="A13" s="72" t="s">
        <v>266</v>
      </c>
      <c r="B13" s="27" t="s">
        <v>265</v>
      </c>
      <c r="C13" s="73" t="s">
        <v>294</v>
      </c>
      <c r="D13" s="73" t="s">
        <v>9</v>
      </c>
      <c r="E13" s="73" t="s">
        <v>12</v>
      </c>
      <c r="F13" s="34">
        <v>5041400.16</v>
      </c>
      <c r="G13" s="34">
        <v>5041400.16</v>
      </c>
      <c r="H13" s="36">
        <v>76.7</v>
      </c>
      <c r="I13" s="35">
        <v>0</v>
      </c>
    </row>
    <row r="14" spans="1:9" x14ac:dyDescent="0.2">
      <c r="A14" s="72" t="s">
        <v>266</v>
      </c>
      <c r="B14" s="27" t="s">
        <v>265</v>
      </c>
      <c r="C14" s="73" t="s">
        <v>295</v>
      </c>
      <c r="D14" s="73" t="s">
        <v>57</v>
      </c>
      <c r="E14" s="73" t="s">
        <v>10</v>
      </c>
      <c r="F14" s="34">
        <v>7975486.4100000001</v>
      </c>
      <c r="G14" s="34">
        <v>7975486.4100000001</v>
      </c>
      <c r="H14" s="36">
        <v>76.3</v>
      </c>
      <c r="I14" s="35">
        <v>0</v>
      </c>
    </row>
    <row r="15" spans="1:9" x14ac:dyDescent="0.2">
      <c r="A15" s="72" t="s">
        <v>266</v>
      </c>
      <c r="B15" s="27" t="s">
        <v>265</v>
      </c>
      <c r="C15" s="73" t="s">
        <v>296</v>
      </c>
      <c r="D15" s="73" t="s">
        <v>41</v>
      </c>
      <c r="E15" s="73" t="s">
        <v>10</v>
      </c>
      <c r="F15" s="34">
        <v>3784294</v>
      </c>
      <c r="G15" s="34">
        <v>3784294</v>
      </c>
      <c r="H15" s="36">
        <v>75</v>
      </c>
      <c r="I15" s="35">
        <v>0</v>
      </c>
    </row>
    <row r="16" spans="1:9" x14ac:dyDescent="0.2">
      <c r="A16" s="72" t="s">
        <v>266</v>
      </c>
      <c r="B16" s="27" t="s">
        <v>265</v>
      </c>
      <c r="C16" s="73" t="s">
        <v>297</v>
      </c>
      <c r="D16" s="73" t="s">
        <v>38</v>
      </c>
      <c r="E16" s="73" t="s">
        <v>10</v>
      </c>
      <c r="F16" s="34">
        <v>5341800</v>
      </c>
      <c r="G16" s="34">
        <v>5341800</v>
      </c>
      <c r="H16" s="36">
        <v>75</v>
      </c>
      <c r="I16" s="35">
        <v>0</v>
      </c>
    </row>
    <row r="17" spans="1:9" x14ac:dyDescent="0.2">
      <c r="A17" s="72" t="s">
        <v>266</v>
      </c>
      <c r="B17" s="27" t="s">
        <v>265</v>
      </c>
      <c r="C17" s="73" t="s">
        <v>298</v>
      </c>
      <c r="D17" s="73" t="s">
        <v>11</v>
      </c>
      <c r="E17" s="73" t="s">
        <v>12</v>
      </c>
      <c r="F17" s="34">
        <v>2994224.71</v>
      </c>
      <c r="G17" s="34">
        <v>2994224.71</v>
      </c>
      <c r="H17" s="36">
        <v>75</v>
      </c>
      <c r="I17" s="35">
        <v>0</v>
      </c>
    </row>
    <row r="18" spans="1:9" x14ac:dyDescent="0.2">
      <c r="A18" s="72" t="s">
        <v>266</v>
      </c>
      <c r="B18" s="27" t="s">
        <v>265</v>
      </c>
      <c r="C18" s="73" t="s">
        <v>299</v>
      </c>
      <c r="D18" s="73" t="s">
        <v>38</v>
      </c>
      <c r="E18" s="73" t="s">
        <v>10</v>
      </c>
      <c r="F18" s="34">
        <v>6365069.5999999996</v>
      </c>
      <c r="G18" s="34">
        <v>6365069.5999999996</v>
      </c>
      <c r="H18" s="36">
        <v>74.7</v>
      </c>
      <c r="I18" s="35">
        <v>0</v>
      </c>
    </row>
    <row r="19" spans="1:9" x14ac:dyDescent="0.2">
      <c r="A19" s="72" t="s">
        <v>266</v>
      </c>
      <c r="B19" s="27" t="s">
        <v>265</v>
      </c>
      <c r="C19" s="73" t="s">
        <v>300</v>
      </c>
      <c r="D19" s="73" t="s">
        <v>26</v>
      </c>
      <c r="E19" s="73" t="s">
        <v>12</v>
      </c>
      <c r="F19" s="34">
        <v>5106730.6500000004</v>
      </c>
      <c r="G19" s="34">
        <v>5106730.6500000004</v>
      </c>
      <c r="H19" s="36">
        <v>74.7</v>
      </c>
      <c r="I19" s="35">
        <v>0</v>
      </c>
    </row>
    <row r="20" spans="1:9" x14ac:dyDescent="0.2">
      <c r="A20" s="72" t="s">
        <v>266</v>
      </c>
      <c r="B20" s="27" t="s">
        <v>265</v>
      </c>
      <c r="C20" s="112" t="s">
        <v>301</v>
      </c>
      <c r="D20" s="114" t="s">
        <v>38</v>
      </c>
      <c r="E20" s="116" t="s">
        <v>10</v>
      </c>
      <c r="F20" s="16">
        <v>11000000</v>
      </c>
      <c r="G20" s="16">
        <v>2336707.67</v>
      </c>
      <c r="H20" s="112">
        <v>74</v>
      </c>
      <c r="I20" s="118">
        <v>0</v>
      </c>
    </row>
    <row r="21" spans="1:9" x14ac:dyDescent="0.2">
      <c r="A21" s="72" t="s">
        <v>266</v>
      </c>
      <c r="B21" s="2" t="s">
        <v>267</v>
      </c>
      <c r="C21" s="113"/>
      <c r="D21" s="115"/>
      <c r="E21" s="117"/>
      <c r="F21" s="16" t="s">
        <v>60</v>
      </c>
      <c r="G21" s="16">
        <v>8663292.3300000001</v>
      </c>
      <c r="H21" s="113"/>
      <c r="I21" s="119"/>
    </row>
    <row r="22" spans="1:9" ht="16.5" customHeight="1" x14ac:dyDescent="0.2">
      <c r="A22" s="72" t="s">
        <v>266</v>
      </c>
      <c r="B22" s="2" t="s">
        <v>267</v>
      </c>
      <c r="C22" s="91" t="s">
        <v>302</v>
      </c>
      <c r="D22" s="15" t="s">
        <v>52</v>
      </c>
      <c r="E22" s="15" t="s">
        <v>12</v>
      </c>
      <c r="F22" s="16">
        <v>12353418.09</v>
      </c>
      <c r="G22" s="16">
        <v>12353418.09</v>
      </c>
      <c r="H22" s="15">
        <v>73.3</v>
      </c>
      <c r="I22" s="35">
        <v>0</v>
      </c>
    </row>
    <row r="23" spans="1:9" x14ac:dyDescent="0.2">
      <c r="A23" s="72" t="s">
        <v>266</v>
      </c>
      <c r="B23" s="2" t="s">
        <v>267</v>
      </c>
      <c r="C23" s="15" t="s">
        <v>303</v>
      </c>
      <c r="D23" s="15" t="s">
        <v>9</v>
      </c>
      <c r="E23" s="15" t="s">
        <v>12</v>
      </c>
      <c r="F23" s="16">
        <v>2772800.53</v>
      </c>
      <c r="G23" s="16">
        <v>2772800.53</v>
      </c>
      <c r="H23" s="15">
        <v>70.7</v>
      </c>
      <c r="I23" s="35">
        <v>0</v>
      </c>
    </row>
    <row r="24" spans="1:9" x14ac:dyDescent="0.2">
      <c r="A24" s="21"/>
      <c r="B24" s="21"/>
      <c r="C24" s="21" t="s">
        <v>23</v>
      </c>
      <c r="D24" s="21"/>
      <c r="E24" s="21"/>
      <c r="F24" s="22">
        <f>SUM(F3:F23)</f>
        <v>130677772.22999999</v>
      </c>
      <c r="G24" s="22">
        <f>SUM(G3:G23)</f>
        <v>130677772.22999999</v>
      </c>
      <c r="H24" s="22"/>
      <c r="I24" s="22"/>
    </row>
    <row r="25" spans="1:9" ht="14.25" customHeight="1" x14ac:dyDescent="0.2">
      <c r="A25" s="107" t="s">
        <v>305</v>
      </c>
      <c r="B25" s="108"/>
      <c r="C25" s="108"/>
      <c r="D25" s="108"/>
      <c r="E25" s="108"/>
      <c r="F25" s="108"/>
      <c r="G25" s="108"/>
      <c r="H25" s="108"/>
      <c r="I25" s="109"/>
    </row>
    <row r="26" spans="1:9" x14ac:dyDescent="0.2">
      <c r="A26" s="72" t="s">
        <v>266</v>
      </c>
      <c r="B26" s="2"/>
      <c r="C26" s="15" t="s">
        <v>61</v>
      </c>
      <c r="D26" s="15" t="s">
        <v>62</v>
      </c>
      <c r="E26" s="15" t="s">
        <v>10</v>
      </c>
      <c r="F26" s="16">
        <v>9966717.5</v>
      </c>
      <c r="G26" s="7">
        <v>0</v>
      </c>
      <c r="H26" s="84">
        <v>65.3</v>
      </c>
      <c r="I26" s="85">
        <v>4</v>
      </c>
    </row>
    <row r="27" spans="1:9" x14ac:dyDescent="0.2">
      <c r="A27" s="72" t="s">
        <v>266</v>
      </c>
      <c r="B27" s="2"/>
      <c r="C27" s="15" t="s">
        <v>63</v>
      </c>
      <c r="D27" s="15" t="s">
        <v>43</v>
      </c>
      <c r="E27" s="15" t="s">
        <v>12</v>
      </c>
      <c r="F27" s="16">
        <v>17787300</v>
      </c>
      <c r="G27" s="7">
        <v>0</v>
      </c>
      <c r="H27" s="84">
        <v>64</v>
      </c>
      <c r="I27" s="85">
        <v>5</v>
      </c>
    </row>
    <row r="28" spans="1:9" x14ac:dyDescent="0.2">
      <c r="A28" s="72" t="s">
        <v>266</v>
      </c>
      <c r="B28" s="2"/>
      <c r="C28" s="15" t="s">
        <v>64</v>
      </c>
      <c r="D28" s="15" t="s">
        <v>31</v>
      </c>
      <c r="E28" s="15" t="s">
        <v>15</v>
      </c>
      <c r="F28" s="16">
        <v>3542448</v>
      </c>
      <c r="G28" s="7">
        <v>0</v>
      </c>
      <c r="H28" s="84">
        <v>63.3</v>
      </c>
      <c r="I28" s="85">
        <v>4</v>
      </c>
    </row>
    <row r="29" spans="1:9" x14ac:dyDescent="0.2">
      <c r="A29" s="72" t="s">
        <v>266</v>
      </c>
      <c r="B29" s="2"/>
      <c r="C29" s="15" t="s">
        <v>65</v>
      </c>
      <c r="D29" s="15" t="s">
        <v>66</v>
      </c>
      <c r="E29" s="15" t="s">
        <v>10</v>
      </c>
      <c r="F29" s="16">
        <v>7300855.6100000003</v>
      </c>
      <c r="G29" s="7">
        <v>0</v>
      </c>
      <c r="H29" s="84">
        <v>62.3</v>
      </c>
      <c r="I29" s="85">
        <v>6</v>
      </c>
    </row>
    <row r="30" spans="1:9" x14ac:dyDescent="0.2">
      <c r="A30" s="72" t="s">
        <v>266</v>
      </c>
      <c r="B30" s="2"/>
      <c r="C30" s="15" t="s">
        <v>67</v>
      </c>
      <c r="D30" s="15" t="s">
        <v>54</v>
      </c>
      <c r="E30" s="15" t="s">
        <v>12</v>
      </c>
      <c r="F30" s="16">
        <v>1000897.28</v>
      </c>
      <c r="G30" s="7">
        <v>0</v>
      </c>
      <c r="H30" s="84">
        <v>60.7</v>
      </c>
      <c r="I30" s="85">
        <v>5</v>
      </c>
    </row>
    <row r="31" spans="1:9" x14ac:dyDescent="0.2">
      <c r="A31" s="72" t="s">
        <v>266</v>
      </c>
      <c r="B31" s="2"/>
      <c r="C31" s="15" t="s">
        <v>68</v>
      </c>
      <c r="D31" s="15" t="s">
        <v>20</v>
      </c>
      <c r="E31" s="15" t="s">
        <v>15</v>
      </c>
      <c r="F31" s="16">
        <v>1988435</v>
      </c>
      <c r="G31" s="7">
        <v>0</v>
      </c>
      <c r="H31" s="84">
        <v>59</v>
      </c>
      <c r="I31" s="85">
        <v>6</v>
      </c>
    </row>
    <row r="32" spans="1:9" x14ac:dyDescent="0.2">
      <c r="A32" s="72" t="s">
        <v>266</v>
      </c>
      <c r="B32" s="2"/>
      <c r="C32" s="15" t="s">
        <v>69</v>
      </c>
      <c r="D32" s="15" t="s">
        <v>11</v>
      </c>
      <c r="E32" s="15" t="s">
        <v>10</v>
      </c>
      <c r="F32" s="16">
        <v>7190215</v>
      </c>
      <c r="G32" s="7">
        <v>0</v>
      </c>
      <c r="H32" s="84">
        <v>58</v>
      </c>
      <c r="I32" s="85">
        <v>6</v>
      </c>
    </row>
    <row r="33" spans="1:9" x14ac:dyDescent="0.2">
      <c r="A33" s="72" t="s">
        <v>266</v>
      </c>
      <c r="B33" s="2"/>
      <c r="C33" s="15" t="s">
        <v>70</v>
      </c>
      <c r="D33" s="15" t="s">
        <v>26</v>
      </c>
      <c r="E33" s="15" t="s">
        <v>12</v>
      </c>
      <c r="F33" s="16">
        <v>1800000</v>
      </c>
      <c r="G33" s="7">
        <v>0</v>
      </c>
      <c r="H33" s="84">
        <v>47.3</v>
      </c>
      <c r="I33" s="85">
        <v>7</v>
      </c>
    </row>
    <row r="34" spans="1:9" ht="18.75" customHeight="1" x14ac:dyDescent="0.25">
      <c r="A34" s="2"/>
      <c r="B34" s="2"/>
      <c r="C34" s="10"/>
      <c r="D34" s="10"/>
      <c r="E34" s="10"/>
      <c r="F34" s="66" t="s">
        <v>47</v>
      </c>
      <c r="G34" s="66" t="s">
        <v>48</v>
      </c>
      <c r="H34" s="71"/>
      <c r="I34" s="71"/>
    </row>
    <row r="35" spans="1:9" x14ac:dyDescent="0.2">
      <c r="A35" s="21"/>
      <c r="B35" s="21"/>
      <c r="C35" s="21"/>
      <c r="D35" s="21"/>
      <c r="E35" s="21"/>
      <c r="F35" s="22">
        <f>SUM('ERF 3R W2 (incl. ERF 4L)'!F26:F33)+SUM(F21:F23)+SUM(F3:F20)</f>
        <v>181254640.61999997</v>
      </c>
      <c r="G35" s="22">
        <f>SUM('ERF 3R W2 (incl. ERF 4L)'!G26:G33)+SUM(G21:G23)+SUM(G3:G20)</f>
        <v>130677772.22999999</v>
      </c>
      <c r="H35" s="21"/>
      <c r="I35" s="21"/>
    </row>
  </sheetData>
  <mergeCells count="6">
    <mergeCell ref="A25:I25"/>
    <mergeCell ref="C20:C21"/>
    <mergeCell ref="D20:D21"/>
    <mergeCell ref="E20:E21"/>
    <mergeCell ref="H20:H21"/>
    <mergeCell ref="I20:I21"/>
  </mergeCells>
  <phoneticPr fontId="2" type="noConversion"/>
  <conditionalFormatting sqref="H34:I34">
    <cfRule type="cellIs" dxfId="9" priority="1" operator="greaterThan">
      <formula>70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39983-D073-4F26-9912-33EE6DE2C061}">
  <sheetPr>
    <tabColor rgb="FF92D050"/>
  </sheetPr>
  <dimension ref="A1:I50"/>
  <sheetViews>
    <sheetView zoomScaleNormal="100" workbookViewId="0">
      <selection activeCell="C2" sqref="C2"/>
    </sheetView>
  </sheetViews>
  <sheetFormatPr defaultColWidth="9.140625" defaultRowHeight="14.25" x14ac:dyDescent="0.2"/>
  <cols>
    <col min="1" max="1" width="23.7109375" style="1" customWidth="1"/>
    <col min="2" max="2" width="11.42578125" style="12" customWidth="1"/>
    <col min="3" max="3" width="52.5703125" style="12" customWidth="1"/>
    <col min="4" max="4" width="25.7109375" style="12" customWidth="1"/>
    <col min="5" max="5" width="15.42578125" style="12" customWidth="1"/>
    <col min="6" max="6" width="25.7109375" style="12" customWidth="1"/>
    <col min="7" max="7" width="25.7109375" style="13" customWidth="1"/>
    <col min="8" max="8" width="25.7109375" style="12" customWidth="1"/>
    <col min="9" max="9" width="10.42578125" style="1" customWidth="1"/>
    <col min="10" max="16384" width="9.140625" style="1"/>
  </cols>
  <sheetData>
    <row r="1" spans="1:9" ht="96" customHeight="1" x14ac:dyDescent="0.2"/>
    <row r="2" spans="1:9" ht="60" customHeight="1" x14ac:dyDescent="0.25">
      <c r="A2" s="65" t="s">
        <v>0</v>
      </c>
      <c r="B2" s="65" t="s">
        <v>1</v>
      </c>
      <c r="C2" s="65" t="s">
        <v>304</v>
      </c>
      <c r="D2" s="65" t="s">
        <v>3</v>
      </c>
      <c r="E2" s="65" t="s">
        <v>4</v>
      </c>
      <c r="F2" s="66" t="s">
        <v>5</v>
      </c>
      <c r="G2" s="67" t="s">
        <v>6</v>
      </c>
      <c r="H2" s="68" t="s">
        <v>7</v>
      </c>
      <c r="I2" s="63" t="s">
        <v>71</v>
      </c>
    </row>
    <row r="3" spans="1:9" x14ac:dyDescent="0.2">
      <c r="A3" s="2" t="s">
        <v>264</v>
      </c>
      <c r="B3" s="2" t="s">
        <v>265</v>
      </c>
      <c r="C3" s="15" t="s">
        <v>237</v>
      </c>
      <c r="D3" s="15" t="s">
        <v>72</v>
      </c>
      <c r="E3" s="15" t="s">
        <v>12</v>
      </c>
      <c r="F3" s="16">
        <v>5999241.6799999997</v>
      </c>
      <c r="G3" s="16">
        <v>5999241.6799999997</v>
      </c>
      <c r="H3" s="15">
        <v>83</v>
      </c>
      <c r="I3" s="15">
        <v>0</v>
      </c>
    </row>
    <row r="4" spans="1:9" x14ac:dyDescent="0.2">
      <c r="A4" s="2" t="s">
        <v>264</v>
      </c>
      <c r="B4" s="2" t="s">
        <v>265</v>
      </c>
      <c r="C4" s="15" t="s">
        <v>238</v>
      </c>
      <c r="D4" s="15" t="s">
        <v>19</v>
      </c>
      <c r="E4" s="15" t="s">
        <v>12</v>
      </c>
      <c r="F4" s="16">
        <v>11842621</v>
      </c>
      <c r="G4" s="16">
        <v>11842621</v>
      </c>
      <c r="H4" s="15">
        <v>81</v>
      </c>
      <c r="I4" s="15">
        <v>0</v>
      </c>
    </row>
    <row r="5" spans="1:9" x14ac:dyDescent="0.2">
      <c r="A5" s="2" t="s">
        <v>264</v>
      </c>
      <c r="B5" s="2" t="s">
        <v>265</v>
      </c>
      <c r="C5" s="15" t="s">
        <v>239</v>
      </c>
      <c r="D5" s="15" t="s">
        <v>11</v>
      </c>
      <c r="E5" s="15" t="s">
        <v>10</v>
      </c>
      <c r="F5" s="74">
        <v>11398466.52</v>
      </c>
      <c r="G5" s="74">
        <v>11398466.52</v>
      </c>
      <c r="H5" s="15">
        <v>80</v>
      </c>
      <c r="I5" s="15">
        <v>0</v>
      </c>
    </row>
    <row r="6" spans="1:9" x14ac:dyDescent="0.2">
      <c r="A6" s="2" t="s">
        <v>264</v>
      </c>
      <c r="B6" s="2" t="s">
        <v>265</v>
      </c>
      <c r="C6" s="15" t="s">
        <v>240</v>
      </c>
      <c r="D6" s="15" t="s">
        <v>72</v>
      </c>
      <c r="E6" s="15" t="s">
        <v>12</v>
      </c>
      <c r="F6" s="16">
        <v>8678324</v>
      </c>
      <c r="G6" s="16">
        <v>8678324</v>
      </c>
      <c r="H6" s="15">
        <v>79</v>
      </c>
      <c r="I6" s="15">
        <v>0</v>
      </c>
    </row>
    <row r="7" spans="1:9" x14ac:dyDescent="0.2">
      <c r="A7" s="2" t="s">
        <v>264</v>
      </c>
      <c r="B7" s="2" t="s">
        <v>265</v>
      </c>
      <c r="C7" s="15" t="s">
        <v>241</v>
      </c>
      <c r="D7" s="15" t="s">
        <v>20</v>
      </c>
      <c r="E7" s="15" t="s">
        <v>10</v>
      </c>
      <c r="F7" s="16">
        <v>14134200.119999999</v>
      </c>
      <c r="G7" s="16">
        <v>14134200.119999999</v>
      </c>
      <c r="H7" s="15">
        <v>77</v>
      </c>
      <c r="I7" s="15">
        <v>0</v>
      </c>
    </row>
    <row r="8" spans="1:9" x14ac:dyDescent="0.2">
      <c r="A8" s="2" t="s">
        <v>264</v>
      </c>
      <c r="B8" s="2" t="s">
        <v>265</v>
      </c>
      <c r="C8" s="15" t="s">
        <v>242</v>
      </c>
      <c r="D8" s="15" t="s">
        <v>31</v>
      </c>
      <c r="E8" s="15" t="s">
        <v>10</v>
      </c>
      <c r="F8" s="16">
        <v>3182054.17</v>
      </c>
      <c r="G8" s="16">
        <v>3182054.17</v>
      </c>
      <c r="H8" s="15">
        <v>77</v>
      </c>
      <c r="I8" s="15">
        <v>0</v>
      </c>
    </row>
    <row r="9" spans="1:9" x14ac:dyDescent="0.2">
      <c r="A9" s="2" t="s">
        <v>264</v>
      </c>
      <c r="B9" s="2" t="s">
        <v>265</v>
      </c>
      <c r="C9" s="15" t="s">
        <v>243</v>
      </c>
      <c r="D9" s="15" t="s">
        <v>77</v>
      </c>
      <c r="E9" s="15" t="s">
        <v>10</v>
      </c>
      <c r="F9" s="16">
        <v>4726963.5</v>
      </c>
      <c r="G9" s="16">
        <v>4726963.5</v>
      </c>
      <c r="H9" s="15">
        <v>77</v>
      </c>
      <c r="I9" s="15">
        <v>0</v>
      </c>
    </row>
    <row r="10" spans="1:9" x14ac:dyDescent="0.2">
      <c r="A10" s="2" t="s">
        <v>264</v>
      </c>
      <c r="B10" s="2" t="s">
        <v>265</v>
      </c>
      <c r="C10" s="15" t="s">
        <v>244</v>
      </c>
      <c r="D10" s="15" t="s">
        <v>77</v>
      </c>
      <c r="E10" s="15" t="s">
        <v>10</v>
      </c>
      <c r="F10" s="16">
        <v>6441326.3300000001</v>
      </c>
      <c r="G10" s="16">
        <v>6441326.3300000001</v>
      </c>
      <c r="H10" s="15">
        <v>76</v>
      </c>
      <c r="I10" s="15">
        <v>0</v>
      </c>
    </row>
    <row r="11" spans="1:9" x14ac:dyDescent="0.2">
      <c r="A11" s="2" t="s">
        <v>264</v>
      </c>
      <c r="B11" s="2" t="s">
        <v>265</v>
      </c>
      <c r="C11" s="15" t="s">
        <v>245</v>
      </c>
      <c r="D11" s="15" t="s">
        <v>257</v>
      </c>
      <c r="E11" s="15" t="s">
        <v>10</v>
      </c>
      <c r="F11" s="16">
        <v>14103946.98</v>
      </c>
      <c r="G11" s="16">
        <v>14103946.98</v>
      </c>
      <c r="H11" s="15">
        <v>75</v>
      </c>
      <c r="I11" s="15">
        <v>0</v>
      </c>
    </row>
    <row r="12" spans="1:9" x14ac:dyDescent="0.2">
      <c r="A12" s="2" t="s">
        <v>264</v>
      </c>
      <c r="B12" s="2" t="s">
        <v>265</v>
      </c>
      <c r="C12" s="15" t="s">
        <v>246</v>
      </c>
      <c r="D12" s="15" t="s">
        <v>79</v>
      </c>
      <c r="E12" s="15" t="s">
        <v>12</v>
      </c>
      <c r="F12" s="16">
        <v>2683091</v>
      </c>
      <c r="G12" s="16">
        <v>2683091</v>
      </c>
      <c r="H12" s="15">
        <v>75</v>
      </c>
      <c r="I12" s="15">
        <v>0</v>
      </c>
    </row>
    <row r="13" spans="1:9" x14ac:dyDescent="0.2">
      <c r="A13" s="2" t="s">
        <v>264</v>
      </c>
      <c r="B13" s="2" t="s">
        <v>265</v>
      </c>
      <c r="C13" s="15" t="s">
        <v>247</v>
      </c>
      <c r="D13" s="15" t="s">
        <v>54</v>
      </c>
      <c r="E13" s="15" t="s">
        <v>12</v>
      </c>
      <c r="F13" s="16">
        <v>7216307</v>
      </c>
      <c r="G13" s="16">
        <v>7216307</v>
      </c>
      <c r="H13" s="15">
        <v>75</v>
      </c>
      <c r="I13" s="15">
        <v>0</v>
      </c>
    </row>
    <row r="14" spans="1:9" x14ac:dyDescent="0.2">
      <c r="A14" s="2" t="s">
        <v>264</v>
      </c>
      <c r="B14" s="2" t="s">
        <v>265</v>
      </c>
      <c r="C14" s="15" t="s">
        <v>248</v>
      </c>
      <c r="D14" s="15" t="s">
        <v>9</v>
      </c>
      <c r="E14" s="15" t="s">
        <v>10</v>
      </c>
      <c r="F14" s="16">
        <v>51554398.920000002</v>
      </c>
      <c r="G14" s="16">
        <v>51554398.920000002</v>
      </c>
      <c r="H14" s="15">
        <v>75</v>
      </c>
      <c r="I14" s="15">
        <v>0</v>
      </c>
    </row>
    <row r="15" spans="1:9" x14ac:dyDescent="0.2">
      <c r="A15" s="2" t="s">
        <v>264</v>
      </c>
      <c r="B15" s="2" t="s">
        <v>265</v>
      </c>
      <c r="C15" s="15" t="s">
        <v>249</v>
      </c>
      <c r="D15" s="15" t="s">
        <v>82</v>
      </c>
      <c r="E15" s="15" t="s">
        <v>12</v>
      </c>
      <c r="F15" s="16">
        <v>2508622.54</v>
      </c>
      <c r="G15" s="16">
        <v>2508622.54</v>
      </c>
      <c r="H15" s="15">
        <v>75</v>
      </c>
      <c r="I15" s="15">
        <v>0</v>
      </c>
    </row>
    <row r="16" spans="1:9" x14ac:dyDescent="0.2">
      <c r="A16" s="2" t="s">
        <v>264</v>
      </c>
      <c r="B16" s="2" t="s">
        <v>265</v>
      </c>
      <c r="C16" s="15" t="s">
        <v>250</v>
      </c>
      <c r="D16" s="15" t="s">
        <v>84</v>
      </c>
      <c r="E16" s="15" t="s">
        <v>12</v>
      </c>
      <c r="F16" s="16">
        <v>4032184.38</v>
      </c>
      <c r="G16" s="16">
        <v>4032184.38</v>
      </c>
      <c r="H16" s="15">
        <v>75</v>
      </c>
      <c r="I16" s="15">
        <v>0</v>
      </c>
    </row>
    <row r="17" spans="1:9" x14ac:dyDescent="0.2">
      <c r="A17" s="2" t="s">
        <v>264</v>
      </c>
      <c r="B17" s="2" t="s">
        <v>265</v>
      </c>
      <c r="C17" s="15" t="s">
        <v>251</v>
      </c>
      <c r="D17" s="15" t="s">
        <v>85</v>
      </c>
      <c r="E17" s="15" t="s">
        <v>10</v>
      </c>
      <c r="F17" s="16">
        <v>10926075.48</v>
      </c>
      <c r="G17" s="16">
        <v>10926075.48</v>
      </c>
      <c r="H17" s="15">
        <v>75</v>
      </c>
      <c r="I17" s="15">
        <v>0</v>
      </c>
    </row>
    <row r="18" spans="1:9" ht="13.5" customHeight="1" x14ac:dyDescent="0.2">
      <c r="A18" s="2" t="s">
        <v>264</v>
      </c>
      <c r="B18" s="2" t="s">
        <v>265</v>
      </c>
      <c r="C18" s="26" t="s">
        <v>252</v>
      </c>
      <c r="D18" s="15" t="s">
        <v>72</v>
      </c>
      <c r="E18" s="15" t="s">
        <v>15</v>
      </c>
      <c r="F18" s="16">
        <v>3720706.26</v>
      </c>
      <c r="G18" s="16">
        <v>3720706.26</v>
      </c>
      <c r="H18" s="15">
        <v>74</v>
      </c>
      <c r="I18" s="15">
        <v>0</v>
      </c>
    </row>
    <row r="19" spans="1:9" x14ac:dyDescent="0.2">
      <c r="A19" s="2" t="s">
        <v>264</v>
      </c>
      <c r="B19" s="2" t="s">
        <v>265</v>
      </c>
      <c r="C19" s="15" t="s">
        <v>253</v>
      </c>
      <c r="D19" s="15" t="s">
        <v>41</v>
      </c>
      <c r="E19" s="15" t="s">
        <v>10</v>
      </c>
      <c r="F19" s="16">
        <v>3498431.13</v>
      </c>
      <c r="G19" s="16">
        <v>3498431.13</v>
      </c>
      <c r="H19" s="15">
        <v>73</v>
      </c>
      <c r="I19" s="15">
        <v>0</v>
      </c>
    </row>
    <row r="20" spans="1:9" x14ac:dyDescent="0.2">
      <c r="A20" s="2" t="s">
        <v>264</v>
      </c>
      <c r="B20" s="2" t="s">
        <v>265</v>
      </c>
      <c r="C20" s="15" t="s">
        <v>254</v>
      </c>
      <c r="D20" s="15" t="s">
        <v>38</v>
      </c>
      <c r="E20" s="15" t="s">
        <v>10</v>
      </c>
      <c r="F20" s="16">
        <v>4569511</v>
      </c>
      <c r="G20" s="16">
        <v>4569511</v>
      </c>
      <c r="H20" s="15">
        <v>73</v>
      </c>
      <c r="I20" s="15">
        <v>0</v>
      </c>
    </row>
    <row r="21" spans="1:9" x14ac:dyDescent="0.2">
      <c r="A21" s="2" t="s">
        <v>264</v>
      </c>
      <c r="B21" s="2" t="s">
        <v>265</v>
      </c>
      <c r="C21" s="15" t="s">
        <v>255</v>
      </c>
      <c r="D21" s="15" t="s">
        <v>17</v>
      </c>
      <c r="E21" s="15" t="s">
        <v>12</v>
      </c>
      <c r="F21" s="16">
        <v>12667461.039999999</v>
      </c>
      <c r="G21" s="16">
        <v>12667461.039999999</v>
      </c>
      <c r="H21" s="15">
        <v>73</v>
      </c>
      <c r="I21" s="15">
        <v>0</v>
      </c>
    </row>
    <row r="22" spans="1:9" x14ac:dyDescent="0.2">
      <c r="A22" s="2" t="s">
        <v>264</v>
      </c>
      <c r="B22" s="2" t="s">
        <v>265</v>
      </c>
      <c r="C22" s="15" t="s">
        <v>256</v>
      </c>
      <c r="D22" s="15" t="s">
        <v>129</v>
      </c>
      <c r="E22" s="15" t="s">
        <v>10</v>
      </c>
      <c r="F22" s="16">
        <v>7975380</v>
      </c>
      <c r="G22" s="16">
        <v>7975380</v>
      </c>
      <c r="H22" s="15">
        <v>72</v>
      </c>
      <c r="I22" s="15">
        <v>0</v>
      </c>
    </row>
    <row r="23" spans="1:9" x14ac:dyDescent="0.2">
      <c r="A23" s="21"/>
      <c r="B23" s="21"/>
      <c r="C23" s="21" t="s">
        <v>23</v>
      </c>
      <c r="D23" s="21"/>
      <c r="E23" s="21"/>
      <c r="F23" s="22">
        <f>SUM(F3:F22)</f>
        <v>191859313.04999995</v>
      </c>
      <c r="G23" s="20">
        <f>SUM(G3:G22)</f>
        <v>191859313.04999995</v>
      </c>
      <c r="H23" s="21"/>
      <c r="I23" s="21"/>
    </row>
    <row r="24" spans="1:9" ht="14.25" customHeight="1" x14ac:dyDescent="0.2">
      <c r="A24" s="107" t="s">
        <v>305</v>
      </c>
      <c r="B24" s="108"/>
      <c r="C24" s="108"/>
      <c r="D24" s="108"/>
      <c r="E24" s="108"/>
      <c r="F24" s="108"/>
      <c r="G24" s="108"/>
      <c r="H24" s="108"/>
      <c r="I24" s="109"/>
    </row>
    <row r="25" spans="1:9" x14ac:dyDescent="0.2">
      <c r="A25" s="2" t="s">
        <v>264</v>
      </c>
      <c r="B25" s="2"/>
      <c r="C25" s="15" t="s">
        <v>49</v>
      </c>
      <c r="D25" s="15" t="s">
        <v>50</v>
      </c>
      <c r="E25" s="15" t="s">
        <v>10</v>
      </c>
      <c r="F25" s="16">
        <v>19878209.350000001</v>
      </c>
      <c r="G25" s="7">
        <v>0</v>
      </c>
      <c r="H25" s="84">
        <v>74</v>
      </c>
      <c r="I25" s="85">
        <v>2</v>
      </c>
    </row>
    <row r="26" spans="1:9" x14ac:dyDescent="0.2">
      <c r="A26" s="2" t="s">
        <v>264</v>
      </c>
      <c r="B26" s="2"/>
      <c r="C26" s="15" t="s">
        <v>53</v>
      </c>
      <c r="D26" s="15" t="s">
        <v>54</v>
      </c>
      <c r="E26" s="15" t="s">
        <v>12</v>
      </c>
      <c r="F26" s="16">
        <v>5395637.04</v>
      </c>
      <c r="G26" s="7">
        <v>0</v>
      </c>
      <c r="H26" s="84">
        <v>72</v>
      </c>
      <c r="I26" s="85">
        <v>4</v>
      </c>
    </row>
    <row r="27" spans="1:9" x14ac:dyDescent="0.2">
      <c r="A27" s="2" t="s">
        <v>264</v>
      </c>
      <c r="B27" s="2"/>
      <c r="C27" s="15" t="s">
        <v>61</v>
      </c>
      <c r="D27" s="15" t="s">
        <v>62</v>
      </c>
      <c r="E27" s="15" t="s">
        <v>10</v>
      </c>
      <c r="F27" s="16">
        <v>10248625</v>
      </c>
      <c r="G27" s="7">
        <v>0</v>
      </c>
      <c r="H27" s="84">
        <v>67</v>
      </c>
      <c r="I27" s="85">
        <v>2</v>
      </c>
    </row>
    <row r="28" spans="1:9" x14ac:dyDescent="0.2">
      <c r="A28" s="2" t="s">
        <v>264</v>
      </c>
      <c r="B28" s="2"/>
      <c r="C28" s="15" t="s">
        <v>13</v>
      </c>
      <c r="D28" s="15" t="s">
        <v>14</v>
      </c>
      <c r="E28" s="15" t="s">
        <v>10</v>
      </c>
      <c r="F28" s="16">
        <v>2500000</v>
      </c>
      <c r="G28" s="7">
        <v>0</v>
      </c>
      <c r="H28" s="84">
        <v>66</v>
      </c>
      <c r="I28" s="85">
        <v>4</v>
      </c>
    </row>
    <row r="29" spans="1:9" x14ac:dyDescent="0.2">
      <c r="A29" s="2" t="s">
        <v>264</v>
      </c>
      <c r="B29" s="2"/>
      <c r="C29" s="15" t="s">
        <v>87</v>
      </c>
      <c r="D29" s="15" t="s">
        <v>56</v>
      </c>
      <c r="E29" s="15" t="s">
        <v>12</v>
      </c>
      <c r="F29" s="16">
        <v>6916508</v>
      </c>
      <c r="G29" s="7">
        <v>0</v>
      </c>
      <c r="H29" s="84">
        <v>66</v>
      </c>
      <c r="I29" s="85">
        <v>4</v>
      </c>
    </row>
    <row r="30" spans="1:9" x14ac:dyDescent="0.2">
      <c r="A30" s="2" t="s">
        <v>264</v>
      </c>
      <c r="B30" s="2"/>
      <c r="C30" s="15" t="s">
        <v>88</v>
      </c>
      <c r="D30" s="15" t="s">
        <v>9</v>
      </c>
      <c r="E30" s="15" t="s">
        <v>12</v>
      </c>
      <c r="F30" s="16">
        <v>5513731.2000000002</v>
      </c>
      <c r="G30" s="7">
        <v>0</v>
      </c>
      <c r="H30" s="84">
        <v>66</v>
      </c>
      <c r="I30" s="85">
        <v>6</v>
      </c>
    </row>
    <row r="31" spans="1:9" x14ac:dyDescent="0.2">
      <c r="A31" s="2" t="s">
        <v>264</v>
      </c>
      <c r="B31" s="2"/>
      <c r="C31" s="15" t="s">
        <v>89</v>
      </c>
      <c r="D31" s="15" t="s">
        <v>26</v>
      </c>
      <c r="E31" s="15" t="s">
        <v>10</v>
      </c>
      <c r="F31" s="16">
        <v>5459343</v>
      </c>
      <c r="G31" s="7">
        <v>0</v>
      </c>
      <c r="H31" s="84">
        <v>65</v>
      </c>
      <c r="I31" s="85">
        <v>5</v>
      </c>
    </row>
    <row r="32" spans="1:9" x14ac:dyDescent="0.2">
      <c r="A32" s="2" t="s">
        <v>264</v>
      </c>
      <c r="B32" s="2"/>
      <c r="C32" s="15" t="s">
        <v>90</v>
      </c>
      <c r="D32" s="15" t="s">
        <v>52</v>
      </c>
      <c r="E32" s="15" t="s">
        <v>12</v>
      </c>
      <c r="F32" s="16">
        <v>24918594.34</v>
      </c>
      <c r="G32" s="7">
        <v>0</v>
      </c>
      <c r="H32" s="84">
        <v>65</v>
      </c>
      <c r="I32" s="85">
        <v>4</v>
      </c>
    </row>
    <row r="33" spans="1:9" x14ac:dyDescent="0.2">
      <c r="A33" s="2" t="s">
        <v>264</v>
      </c>
      <c r="B33" s="2"/>
      <c r="C33" s="15" t="s">
        <v>91</v>
      </c>
      <c r="D33" s="15" t="s">
        <v>9</v>
      </c>
      <c r="E33" s="15" t="s">
        <v>10</v>
      </c>
      <c r="F33" s="16">
        <v>2358230.4</v>
      </c>
      <c r="G33" s="7">
        <v>0</v>
      </c>
      <c r="H33" s="84">
        <v>65</v>
      </c>
      <c r="I33" s="85">
        <v>5</v>
      </c>
    </row>
    <row r="34" spans="1:9" x14ac:dyDescent="0.2">
      <c r="A34" s="2" t="s">
        <v>264</v>
      </c>
      <c r="B34" s="2"/>
      <c r="C34" s="15" t="s">
        <v>51</v>
      </c>
      <c r="D34" s="15" t="s">
        <v>28</v>
      </c>
      <c r="E34" s="15" t="s">
        <v>10</v>
      </c>
      <c r="F34" s="16">
        <v>4561832.3099999996</v>
      </c>
      <c r="G34" s="7">
        <v>0</v>
      </c>
      <c r="H34" s="84">
        <v>65</v>
      </c>
      <c r="I34" s="85">
        <v>5</v>
      </c>
    </row>
    <row r="35" spans="1:9" x14ac:dyDescent="0.2">
      <c r="A35" s="2" t="s">
        <v>264</v>
      </c>
      <c r="B35" s="2"/>
      <c r="C35" s="15" t="s">
        <v>21</v>
      </c>
      <c r="D35" s="15" t="s">
        <v>22</v>
      </c>
      <c r="E35" s="15" t="s">
        <v>15</v>
      </c>
      <c r="F35" s="16">
        <v>5845513</v>
      </c>
      <c r="G35" s="7">
        <v>0</v>
      </c>
      <c r="H35" s="84">
        <v>65</v>
      </c>
      <c r="I35" s="85">
        <v>4</v>
      </c>
    </row>
    <row r="36" spans="1:9" x14ac:dyDescent="0.2">
      <c r="A36" s="2" t="s">
        <v>264</v>
      </c>
      <c r="B36" s="2"/>
      <c r="C36" s="15" t="s">
        <v>92</v>
      </c>
      <c r="D36" s="15" t="s">
        <v>93</v>
      </c>
      <c r="E36" s="15" t="s">
        <v>12</v>
      </c>
      <c r="F36" s="16">
        <v>2564010.44</v>
      </c>
      <c r="G36" s="7">
        <v>0</v>
      </c>
      <c r="H36" s="84">
        <v>64</v>
      </c>
      <c r="I36" s="85">
        <v>4</v>
      </c>
    </row>
    <row r="37" spans="1:9" x14ac:dyDescent="0.2">
      <c r="A37" s="2" t="s">
        <v>264</v>
      </c>
      <c r="B37" s="2"/>
      <c r="C37" s="15" t="s">
        <v>88</v>
      </c>
      <c r="D37" s="15" t="s">
        <v>9</v>
      </c>
      <c r="E37" s="15" t="s">
        <v>10</v>
      </c>
      <c r="F37" s="16">
        <v>70000000</v>
      </c>
      <c r="G37" s="7">
        <v>0</v>
      </c>
      <c r="H37" s="84">
        <v>64</v>
      </c>
      <c r="I37" s="85">
        <v>6</v>
      </c>
    </row>
    <row r="38" spans="1:9" x14ac:dyDescent="0.2">
      <c r="A38" s="2" t="s">
        <v>264</v>
      </c>
      <c r="B38" s="2"/>
      <c r="C38" s="15" t="s">
        <v>94</v>
      </c>
      <c r="D38" s="15" t="s">
        <v>50</v>
      </c>
      <c r="E38" s="15" t="s">
        <v>10</v>
      </c>
      <c r="F38" s="16">
        <v>4784667</v>
      </c>
      <c r="G38" s="7">
        <v>0</v>
      </c>
      <c r="H38" s="84">
        <v>64</v>
      </c>
      <c r="I38" s="85">
        <v>4</v>
      </c>
    </row>
    <row r="39" spans="1:9" x14ac:dyDescent="0.2">
      <c r="A39" s="2" t="s">
        <v>264</v>
      </c>
      <c r="B39" s="2"/>
      <c r="C39" s="15" t="s">
        <v>37</v>
      </c>
      <c r="D39" s="15" t="s">
        <v>38</v>
      </c>
      <c r="E39" s="15" t="s">
        <v>10</v>
      </c>
      <c r="F39" s="16">
        <v>2082232.5</v>
      </c>
      <c r="G39" s="7">
        <v>0</v>
      </c>
      <c r="H39" s="84">
        <v>64</v>
      </c>
      <c r="I39" s="85">
        <v>4</v>
      </c>
    </row>
    <row r="40" spans="1:9" x14ac:dyDescent="0.2">
      <c r="A40" s="2" t="s">
        <v>264</v>
      </c>
      <c r="B40" s="2"/>
      <c r="C40" s="15" t="s">
        <v>95</v>
      </c>
      <c r="D40" s="15" t="s">
        <v>31</v>
      </c>
      <c r="E40" s="15" t="s">
        <v>15</v>
      </c>
      <c r="F40" s="16">
        <v>8966918.6300000008</v>
      </c>
      <c r="G40" s="7">
        <v>0</v>
      </c>
      <c r="H40" s="84">
        <v>63</v>
      </c>
      <c r="I40" s="85">
        <v>6</v>
      </c>
    </row>
    <row r="41" spans="1:9" x14ac:dyDescent="0.2">
      <c r="A41" s="2" t="s">
        <v>264</v>
      </c>
      <c r="B41" s="2"/>
      <c r="C41" s="15" t="s">
        <v>96</v>
      </c>
      <c r="D41" s="15" t="s">
        <v>57</v>
      </c>
      <c r="E41" s="15" t="s">
        <v>10</v>
      </c>
      <c r="F41" s="16">
        <v>7975486.4100000001</v>
      </c>
      <c r="G41" s="7">
        <v>0</v>
      </c>
      <c r="H41" s="84">
        <v>63</v>
      </c>
      <c r="I41" s="85">
        <v>6</v>
      </c>
    </row>
    <row r="42" spans="1:9" x14ac:dyDescent="0.2">
      <c r="A42" s="2" t="s">
        <v>264</v>
      </c>
      <c r="B42" s="2"/>
      <c r="C42" s="15" t="s">
        <v>97</v>
      </c>
      <c r="D42" s="15" t="s">
        <v>57</v>
      </c>
      <c r="E42" s="15" t="s">
        <v>10</v>
      </c>
      <c r="F42" s="16">
        <v>1897840</v>
      </c>
      <c r="G42" s="7">
        <v>0</v>
      </c>
      <c r="H42" s="84">
        <v>63</v>
      </c>
      <c r="I42" s="85">
        <v>6</v>
      </c>
    </row>
    <row r="43" spans="1:9" x14ac:dyDescent="0.2">
      <c r="A43" s="2" t="s">
        <v>264</v>
      </c>
      <c r="B43" s="2"/>
      <c r="C43" s="15" t="s">
        <v>98</v>
      </c>
      <c r="D43" s="15" t="s">
        <v>9</v>
      </c>
      <c r="E43" s="15" t="s">
        <v>15</v>
      </c>
      <c r="F43" s="16">
        <v>1593864.31</v>
      </c>
      <c r="G43" s="7">
        <v>0</v>
      </c>
      <c r="H43" s="84">
        <v>62</v>
      </c>
      <c r="I43" s="85">
        <v>6</v>
      </c>
    </row>
    <row r="44" spans="1:9" x14ac:dyDescent="0.2">
      <c r="A44" s="2" t="s">
        <v>264</v>
      </c>
      <c r="B44" s="2"/>
      <c r="C44" s="15" t="s">
        <v>59</v>
      </c>
      <c r="D44" s="15" t="s">
        <v>38</v>
      </c>
      <c r="E44" s="15" t="s">
        <v>10</v>
      </c>
      <c r="F44" s="16">
        <v>2773700</v>
      </c>
      <c r="G44" s="7">
        <v>0</v>
      </c>
      <c r="H44" s="84">
        <v>61</v>
      </c>
      <c r="I44" s="85">
        <v>5</v>
      </c>
    </row>
    <row r="45" spans="1:9" x14ac:dyDescent="0.2">
      <c r="A45" s="2" t="s">
        <v>264</v>
      </c>
      <c r="B45" s="2"/>
      <c r="C45" s="15" t="s">
        <v>33</v>
      </c>
      <c r="D45" s="15" t="s">
        <v>34</v>
      </c>
      <c r="E45" s="15" t="s">
        <v>12</v>
      </c>
      <c r="F45" s="16">
        <v>2500000</v>
      </c>
      <c r="G45" s="7">
        <v>0</v>
      </c>
      <c r="H45" s="84">
        <v>60</v>
      </c>
      <c r="I45" s="85">
        <v>6</v>
      </c>
    </row>
    <row r="46" spans="1:9" x14ac:dyDescent="0.2">
      <c r="A46" s="2" t="s">
        <v>264</v>
      </c>
      <c r="B46" s="2"/>
      <c r="C46" s="15" t="s">
        <v>88</v>
      </c>
      <c r="D46" s="15" t="s">
        <v>9</v>
      </c>
      <c r="E46" s="15" t="s">
        <v>10</v>
      </c>
      <c r="F46" s="16">
        <v>8087413.7800000003</v>
      </c>
      <c r="G46" s="7">
        <v>0</v>
      </c>
      <c r="H46" s="84">
        <v>60</v>
      </c>
      <c r="I46" s="85">
        <v>6</v>
      </c>
    </row>
    <row r="47" spans="1:9" x14ac:dyDescent="0.2">
      <c r="A47" s="2" t="s">
        <v>264</v>
      </c>
      <c r="B47" s="2"/>
      <c r="C47" s="15" t="s">
        <v>40</v>
      </c>
      <c r="D47" s="15" t="s">
        <v>41</v>
      </c>
      <c r="E47" s="15" t="s">
        <v>12</v>
      </c>
      <c r="F47" s="16">
        <v>2473434</v>
      </c>
      <c r="G47" s="7">
        <v>0</v>
      </c>
      <c r="H47" s="84">
        <v>58</v>
      </c>
      <c r="I47" s="85">
        <v>5</v>
      </c>
    </row>
    <row r="48" spans="1:9" x14ac:dyDescent="0.2">
      <c r="A48" s="2" t="s">
        <v>264</v>
      </c>
      <c r="B48" s="2"/>
      <c r="C48" s="15" t="s">
        <v>46</v>
      </c>
      <c r="D48" s="15" t="s">
        <v>34</v>
      </c>
      <c r="E48" s="15" t="s">
        <v>10</v>
      </c>
      <c r="F48" s="16">
        <v>901200</v>
      </c>
      <c r="G48" s="7">
        <v>0</v>
      </c>
      <c r="H48" s="84">
        <v>57</v>
      </c>
      <c r="I48" s="85">
        <v>7</v>
      </c>
    </row>
    <row r="49" spans="1:9" ht="18.75" customHeight="1" x14ac:dyDescent="0.25">
      <c r="A49" s="2"/>
      <c r="B49" s="2"/>
      <c r="C49" s="10"/>
      <c r="D49" s="10"/>
      <c r="E49" s="10"/>
      <c r="F49" s="66" t="s">
        <v>47</v>
      </c>
      <c r="G49" s="66" t="s">
        <v>48</v>
      </c>
      <c r="H49" s="71"/>
      <c r="I49" s="71"/>
    </row>
    <row r="50" spans="1:9" x14ac:dyDescent="0.2">
      <c r="A50" s="21"/>
      <c r="B50" s="21"/>
      <c r="C50" s="21"/>
      <c r="D50" s="21"/>
      <c r="E50" s="21"/>
      <c r="F50" s="22">
        <f>SUM('ERF 3R W1'!F25:F48)+SUM(F3:F22)</f>
        <v>402056303.75999999</v>
      </c>
      <c r="G50" s="22">
        <f>SUM('ERF 3R W1'!G25:G48)+SUM(G3:G22)</f>
        <v>191859313.04999995</v>
      </c>
      <c r="H50" s="21"/>
      <c r="I50" s="21"/>
    </row>
  </sheetData>
  <sortState xmlns:xlrd2="http://schemas.microsoft.com/office/spreadsheetml/2017/richdata2" ref="B3:H23">
    <sortCondition descending="1" ref="H3:H23"/>
  </sortState>
  <mergeCells count="1">
    <mergeCell ref="A24:I24"/>
  </mergeCells>
  <phoneticPr fontId="2" type="noConversion"/>
  <conditionalFormatting sqref="H28:H49">
    <cfRule type="cellIs" dxfId="8" priority="2" operator="greaterThan">
      <formula>70</formula>
    </cfRule>
  </conditionalFormatting>
  <conditionalFormatting sqref="I49">
    <cfRule type="cellIs" dxfId="7" priority="1" operator="greaterThan">
      <formula>70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1DA4E-D449-4951-8EBB-D4E595F4DC50}">
  <dimension ref="A1:H25"/>
  <sheetViews>
    <sheetView workbookViewId="0">
      <selection activeCell="Q19" sqref="Q19"/>
    </sheetView>
  </sheetViews>
  <sheetFormatPr defaultColWidth="9.140625" defaultRowHeight="14.25" x14ac:dyDescent="0.2"/>
  <cols>
    <col min="1" max="1" width="31.140625" style="12" customWidth="1"/>
    <col min="2" max="3" width="25.7109375" style="12" customWidth="1"/>
    <col min="4" max="4" width="34" style="12" customWidth="1"/>
    <col min="5" max="5" width="25.7109375" style="12" customWidth="1"/>
    <col min="6" max="6" width="25.7109375" style="13" customWidth="1"/>
    <col min="7" max="7" width="25.7109375" style="12" customWidth="1"/>
    <col min="8" max="8" width="9.140625" style="1" customWidth="1"/>
    <col min="9" max="16384" width="9.140625" style="1"/>
  </cols>
  <sheetData>
    <row r="1" spans="1:8" ht="51.75" customHeight="1" x14ac:dyDescent="0.25">
      <c r="A1" s="65" t="s">
        <v>99</v>
      </c>
      <c r="B1" s="65" t="s">
        <v>2</v>
      </c>
      <c r="C1" s="65" t="s">
        <v>3</v>
      </c>
      <c r="D1" s="65" t="s">
        <v>4</v>
      </c>
      <c r="E1" s="66" t="s">
        <v>5</v>
      </c>
      <c r="F1" s="67" t="s">
        <v>6</v>
      </c>
      <c r="G1" s="68" t="s">
        <v>7</v>
      </c>
      <c r="H1" s="75" t="s">
        <v>100</v>
      </c>
    </row>
    <row r="2" spans="1:8" s="14" customFormat="1" x14ac:dyDescent="0.2">
      <c r="A2" s="71" t="s">
        <v>101</v>
      </c>
      <c r="B2" s="38" t="s">
        <v>102</v>
      </c>
      <c r="C2" s="38" t="s">
        <v>77</v>
      </c>
      <c r="D2" s="38" t="s">
        <v>103</v>
      </c>
      <c r="E2" s="76">
        <v>8081101.25</v>
      </c>
      <c r="F2" s="76">
        <v>8081101.25</v>
      </c>
      <c r="G2" s="38">
        <v>79.66</v>
      </c>
      <c r="H2" s="71" t="b">
        <f>'ERF-3-L'!$E5='ERF-3-L'!$F5</f>
        <v>1</v>
      </c>
    </row>
    <row r="3" spans="1:8" s="14" customFormat="1" x14ac:dyDescent="0.2">
      <c r="A3" s="71" t="s">
        <v>101</v>
      </c>
      <c r="B3" s="38" t="s">
        <v>104</v>
      </c>
      <c r="C3" s="38" t="s">
        <v>52</v>
      </c>
      <c r="D3" s="38" t="s">
        <v>105</v>
      </c>
      <c r="E3" s="77">
        <v>3665920.46</v>
      </c>
      <c r="F3" s="77">
        <v>3665920.46</v>
      </c>
      <c r="G3" s="38">
        <v>78</v>
      </c>
      <c r="H3" s="71" t="b">
        <f>'ERF-3-L'!$E9='ERF-3-L'!$F9</f>
        <v>1</v>
      </c>
    </row>
    <row r="4" spans="1:8" s="14" customFormat="1" x14ac:dyDescent="0.2">
      <c r="A4" s="71" t="s">
        <v>101</v>
      </c>
      <c r="B4" s="38" t="s">
        <v>106</v>
      </c>
      <c r="C4" s="38" t="s">
        <v>52</v>
      </c>
      <c r="D4" s="38" t="s">
        <v>105</v>
      </c>
      <c r="E4" s="76">
        <v>17675219.690000001</v>
      </c>
      <c r="F4" s="76">
        <v>17675219.690000001</v>
      </c>
      <c r="G4" s="38">
        <v>77.66</v>
      </c>
      <c r="H4" s="71" t="b">
        <f>'ERF-3-L'!$E8='ERF-3-L'!$F8</f>
        <v>1</v>
      </c>
    </row>
    <row r="5" spans="1:8" s="14" customFormat="1" x14ac:dyDescent="0.2">
      <c r="A5" s="71" t="s">
        <v>101</v>
      </c>
      <c r="B5" s="78" t="s">
        <v>107</v>
      </c>
      <c r="C5" s="38" t="s">
        <v>31</v>
      </c>
      <c r="D5" s="38" t="s">
        <v>105</v>
      </c>
      <c r="E5" s="76">
        <v>1921500</v>
      </c>
      <c r="F5" s="76">
        <v>1921500</v>
      </c>
      <c r="G5" s="38">
        <v>75.989999999999995</v>
      </c>
      <c r="H5" s="71" t="b">
        <f>'ERF-3-L'!$E6='ERF-3-L'!$F6</f>
        <v>1</v>
      </c>
    </row>
    <row r="6" spans="1:8" s="14" customFormat="1" x14ac:dyDescent="0.2">
      <c r="A6" s="71" t="s">
        <v>101</v>
      </c>
      <c r="B6" s="38" t="s">
        <v>108</v>
      </c>
      <c r="C6" s="38" t="s">
        <v>79</v>
      </c>
      <c r="D6" s="38" t="s">
        <v>103</v>
      </c>
      <c r="E6" s="76">
        <v>1730450</v>
      </c>
      <c r="F6" s="76">
        <v>1730450</v>
      </c>
      <c r="G6" s="38">
        <v>75</v>
      </c>
      <c r="H6" s="71" t="b">
        <f>'ERF-3-L'!$E2='ERF-3-L'!$F2</f>
        <v>1</v>
      </c>
    </row>
    <row r="7" spans="1:8" s="14" customFormat="1" x14ac:dyDescent="0.2">
      <c r="A7" s="71" t="s">
        <v>101</v>
      </c>
      <c r="B7" s="78" t="s">
        <v>109</v>
      </c>
      <c r="C7" s="38" t="s">
        <v>26</v>
      </c>
      <c r="D7" s="38" t="s">
        <v>103</v>
      </c>
      <c r="E7" s="76">
        <v>12065912.49</v>
      </c>
      <c r="F7" s="76">
        <v>12065912.49</v>
      </c>
      <c r="G7" s="38">
        <v>73.989999999999995</v>
      </c>
      <c r="H7" s="71" t="b">
        <f>'ERF-3-L'!$E7='ERF-3-L'!$F7</f>
        <v>1</v>
      </c>
    </row>
    <row r="8" spans="1:8" s="14" customFormat="1" x14ac:dyDescent="0.2">
      <c r="A8" s="71" t="s">
        <v>101</v>
      </c>
      <c r="B8" s="78" t="s">
        <v>110</v>
      </c>
      <c r="C8" s="38" t="s">
        <v>111</v>
      </c>
      <c r="D8" s="38" t="s">
        <v>103</v>
      </c>
      <c r="E8" s="76">
        <v>10823724</v>
      </c>
      <c r="F8" s="76">
        <v>10823724</v>
      </c>
      <c r="G8" s="38">
        <v>73.650000000000006</v>
      </c>
      <c r="H8" s="71" t="b">
        <f>'ERF-3-L'!$E3='ERF-3-L'!$F3</f>
        <v>1</v>
      </c>
    </row>
    <row r="9" spans="1:8" s="14" customFormat="1" x14ac:dyDescent="0.2">
      <c r="A9" s="71" t="s">
        <v>101</v>
      </c>
      <c r="B9" s="38" t="s">
        <v>112</v>
      </c>
      <c r="C9" s="38" t="s">
        <v>11</v>
      </c>
      <c r="D9" s="38" t="s">
        <v>105</v>
      </c>
      <c r="E9" s="77">
        <v>5095063.03</v>
      </c>
      <c r="F9" s="77">
        <v>5095063.03</v>
      </c>
      <c r="G9" s="38">
        <v>73.34</v>
      </c>
      <c r="H9" s="71" t="b">
        <f>'ERF-3-L'!$E10='ERF-3-L'!$F10</f>
        <v>1</v>
      </c>
    </row>
    <row r="10" spans="1:8" s="14" customFormat="1" x14ac:dyDescent="0.2">
      <c r="A10" s="71" t="s">
        <v>101</v>
      </c>
      <c r="B10" s="38" t="s">
        <v>113</v>
      </c>
      <c r="C10" s="38" t="s">
        <v>11</v>
      </c>
      <c r="D10" s="38" t="s">
        <v>105</v>
      </c>
      <c r="E10" s="77">
        <v>3156000</v>
      </c>
      <c r="F10" s="77">
        <v>3156000</v>
      </c>
      <c r="G10" s="38">
        <v>72</v>
      </c>
      <c r="H10" s="71" t="b">
        <f>'ERF-3-L'!$E11='ERF-3-L'!$F11</f>
        <v>1</v>
      </c>
    </row>
    <row r="11" spans="1:8" s="14" customFormat="1" x14ac:dyDescent="0.2">
      <c r="A11" s="71" t="s">
        <v>101</v>
      </c>
      <c r="B11" s="78" t="s">
        <v>114</v>
      </c>
      <c r="C11" s="38" t="s">
        <v>115</v>
      </c>
      <c r="D11" s="38" t="s">
        <v>105</v>
      </c>
      <c r="E11" s="76">
        <v>6254250</v>
      </c>
      <c r="F11" s="76">
        <v>6254250</v>
      </c>
      <c r="G11" s="38">
        <v>71</v>
      </c>
      <c r="H11" s="71" t="b">
        <f>'ERF-3-L'!$E13='ERF-3-L'!$F13</f>
        <v>1</v>
      </c>
    </row>
    <row r="12" spans="1:8" s="14" customFormat="1" x14ac:dyDescent="0.2">
      <c r="A12" s="71" t="s">
        <v>101</v>
      </c>
      <c r="B12" s="38" t="s">
        <v>116</v>
      </c>
      <c r="C12" s="38" t="s">
        <v>9</v>
      </c>
      <c r="D12" s="38" t="s">
        <v>103</v>
      </c>
      <c r="E12" s="76">
        <v>2428329.75</v>
      </c>
      <c r="F12" s="76">
        <v>2428329.75</v>
      </c>
      <c r="G12" s="38">
        <v>70.989999999999995</v>
      </c>
      <c r="H12" s="71" t="b">
        <f>'ERF-3-L'!$E4='ERF-3-L'!$F4</f>
        <v>1</v>
      </c>
    </row>
    <row r="13" spans="1:8" s="14" customFormat="1" x14ac:dyDescent="0.2">
      <c r="A13" s="71" t="s">
        <v>101</v>
      </c>
      <c r="B13" s="38" t="s">
        <v>117</v>
      </c>
      <c r="C13" s="38" t="s">
        <v>43</v>
      </c>
      <c r="D13" s="38" t="s">
        <v>103</v>
      </c>
      <c r="E13" s="76">
        <v>8354955</v>
      </c>
      <c r="F13" s="76">
        <v>8354955</v>
      </c>
      <c r="G13" s="38">
        <v>70.67</v>
      </c>
      <c r="H13" s="71" t="b">
        <f>'ERF-3-L'!$E12='ERF-3-L'!$F12</f>
        <v>1</v>
      </c>
    </row>
    <row r="14" spans="1:8" x14ac:dyDescent="0.2">
      <c r="A14" s="21"/>
      <c r="B14" s="21" t="s">
        <v>23</v>
      </c>
      <c r="C14" s="21"/>
      <c r="D14" s="21"/>
      <c r="E14" s="22">
        <f>SUM(E2:E13)</f>
        <v>81252425.670000002</v>
      </c>
      <c r="F14" s="23">
        <f>SUM(F2:F13)</f>
        <v>81252425.670000002</v>
      </c>
      <c r="G14" s="21"/>
      <c r="H14" s="2" t="b">
        <f>'ERF-3-L'!$E14='ERF-3-L'!$F14</f>
        <v>1</v>
      </c>
    </row>
    <row r="16" spans="1:8" x14ac:dyDescent="0.2">
      <c r="A16" s="2"/>
      <c r="B16" s="3"/>
      <c r="C16" s="3"/>
      <c r="D16" s="3"/>
      <c r="E16" s="6"/>
      <c r="F16" s="7"/>
      <c r="G16" s="8"/>
      <c r="H16" s="10"/>
    </row>
    <row r="17" spans="1:8" ht="30.75" customHeight="1" x14ac:dyDescent="0.25">
      <c r="A17" s="10"/>
      <c r="B17" s="10"/>
      <c r="C17" s="10"/>
      <c r="D17" s="10"/>
      <c r="E17" s="66" t="s">
        <v>47</v>
      </c>
      <c r="F17" s="66" t="s">
        <v>48</v>
      </c>
      <c r="G17" s="10"/>
      <c r="H17" s="11"/>
    </row>
    <row r="18" spans="1:8" x14ac:dyDescent="0.2">
      <c r="A18" s="21"/>
      <c r="B18" s="21"/>
      <c r="C18" s="21"/>
      <c r="D18" s="21"/>
      <c r="E18" s="22">
        <f>SUM(E16:E16)+SUM(E2:E13)</f>
        <v>81252425.670000002</v>
      </c>
      <c r="F18" s="22">
        <f>SUM(F16:F16)+SUM(F2:F13)</f>
        <v>81252425.670000002</v>
      </c>
      <c r="G18" s="10"/>
      <c r="H18" s="11"/>
    </row>
    <row r="25" spans="1:8" x14ac:dyDescent="0.2">
      <c r="A25" s="120" t="s">
        <v>118</v>
      </c>
      <c r="B25" s="120"/>
      <c r="C25" s="120"/>
      <c r="D25" s="120"/>
      <c r="E25" s="120"/>
      <c r="F25" s="120"/>
      <c r="G25" s="120"/>
      <c r="H25" s="120"/>
    </row>
  </sheetData>
  <sortState xmlns:xlrd2="http://schemas.microsoft.com/office/spreadsheetml/2017/richdata2" ref="A2:H14">
    <sortCondition descending="1" ref="G2:G14"/>
  </sortState>
  <mergeCells count="1">
    <mergeCell ref="A25:H25"/>
  </mergeCells>
  <conditionalFormatting sqref="G2:G13">
    <cfRule type="cellIs" dxfId="6" priority="1" operator="lessThan">
      <formula>70</formula>
    </cfRule>
  </conditionalFormatting>
  <conditionalFormatting sqref="H2:H14">
    <cfRule type="cellIs" dxfId="5" priority="2" operator="equal">
      <formula>FALSE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EAD18-3964-4B1E-BB47-A667A296B87F}">
  <sheetPr>
    <tabColor rgb="FF92D050"/>
  </sheetPr>
  <dimension ref="A1:K55"/>
  <sheetViews>
    <sheetView zoomScaleNormal="100" workbookViewId="0">
      <selection activeCell="E15" sqref="E15"/>
    </sheetView>
  </sheetViews>
  <sheetFormatPr defaultColWidth="9.140625" defaultRowHeight="14.25" x14ac:dyDescent="0.2"/>
  <cols>
    <col min="1" max="1" width="24.140625" style="1" customWidth="1"/>
    <col min="2" max="2" width="10.7109375" style="12" customWidth="1"/>
    <col min="3" max="3" width="63.85546875" style="12" customWidth="1"/>
    <col min="4" max="4" width="25.7109375" style="12" customWidth="1"/>
    <col min="5" max="5" width="15.5703125" style="12" customWidth="1"/>
    <col min="6" max="6" width="25.7109375" style="12" customWidth="1"/>
    <col min="7" max="7" width="25.7109375" style="13" customWidth="1"/>
    <col min="8" max="8" width="25.7109375" style="12" customWidth="1"/>
    <col min="9" max="9" width="9.85546875" style="1" customWidth="1"/>
    <col min="10" max="10" width="9.140625" style="1"/>
    <col min="11" max="11" width="16.140625" style="1" bestFit="1" customWidth="1"/>
    <col min="12" max="16384" width="9.140625" style="1"/>
  </cols>
  <sheetData>
    <row r="1" spans="1:11" ht="126" customHeight="1" x14ac:dyDescent="0.2"/>
    <row r="2" spans="1:11" ht="60" x14ac:dyDescent="0.25">
      <c r="A2" s="65" t="s">
        <v>0</v>
      </c>
      <c r="B2" s="65" t="s">
        <v>1</v>
      </c>
      <c r="C2" s="65" t="s">
        <v>304</v>
      </c>
      <c r="D2" s="65" t="s">
        <v>3</v>
      </c>
      <c r="E2" s="65" t="s">
        <v>4</v>
      </c>
      <c r="F2" s="66" t="s">
        <v>5</v>
      </c>
      <c r="G2" s="67" t="s">
        <v>6</v>
      </c>
      <c r="H2" s="68" t="s">
        <v>306</v>
      </c>
      <c r="I2" s="90" t="s">
        <v>71</v>
      </c>
    </row>
    <row r="3" spans="1:11" x14ac:dyDescent="0.2">
      <c r="A3" s="71" t="s">
        <v>262</v>
      </c>
      <c r="B3" s="71" t="s">
        <v>261</v>
      </c>
      <c r="C3" s="38" t="s">
        <v>192</v>
      </c>
      <c r="D3" s="38" t="s">
        <v>34</v>
      </c>
      <c r="E3" s="38" t="s">
        <v>12</v>
      </c>
      <c r="F3" s="76">
        <v>11500000</v>
      </c>
      <c r="G3" s="76">
        <v>11172186.58</v>
      </c>
      <c r="H3" s="86">
        <v>86.67</v>
      </c>
      <c r="I3" s="105">
        <v>0</v>
      </c>
    </row>
    <row r="4" spans="1:11" x14ac:dyDescent="0.2">
      <c r="A4" s="71" t="s">
        <v>262</v>
      </c>
      <c r="B4" s="71" t="s">
        <v>261</v>
      </c>
      <c r="C4" s="38" t="s">
        <v>193</v>
      </c>
      <c r="D4" s="38" t="s">
        <v>9</v>
      </c>
      <c r="E4" s="38" t="s">
        <v>12</v>
      </c>
      <c r="F4" s="76">
        <v>5330545.08</v>
      </c>
      <c r="G4" s="76">
        <v>5330545.08</v>
      </c>
      <c r="H4" s="86">
        <v>77.02</v>
      </c>
      <c r="I4" s="105">
        <v>0</v>
      </c>
    </row>
    <row r="5" spans="1:11" x14ac:dyDescent="0.2">
      <c r="A5" s="71" t="s">
        <v>262</v>
      </c>
      <c r="B5" s="71" t="s">
        <v>261</v>
      </c>
      <c r="C5" s="78" t="s">
        <v>194</v>
      </c>
      <c r="D5" s="38" t="s">
        <v>56</v>
      </c>
      <c r="E5" s="38" t="s">
        <v>105</v>
      </c>
      <c r="F5" s="76">
        <v>2763142</v>
      </c>
      <c r="G5" s="76">
        <v>2763142</v>
      </c>
      <c r="H5" s="86">
        <v>76.98</v>
      </c>
      <c r="I5" s="105">
        <v>0</v>
      </c>
    </row>
    <row r="6" spans="1:11" x14ac:dyDescent="0.2">
      <c r="A6" s="71" t="s">
        <v>262</v>
      </c>
      <c r="B6" s="71" t="s">
        <v>261</v>
      </c>
      <c r="C6" s="38" t="s">
        <v>195</v>
      </c>
      <c r="D6" s="38" t="s">
        <v>9</v>
      </c>
      <c r="E6" s="38" t="s">
        <v>105</v>
      </c>
      <c r="F6" s="77">
        <v>2080379.5</v>
      </c>
      <c r="G6" s="77">
        <v>2080379.5</v>
      </c>
      <c r="H6" s="86">
        <v>76.67</v>
      </c>
      <c r="I6" s="105">
        <v>0</v>
      </c>
    </row>
    <row r="7" spans="1:11" x14ac:dyDescent="0.2">
      <c r="A7" s="71" t="s">
        <v>262</v>
      </c>
      <c r="B7" s="71" t="s">
        <v>261</v>
      </c>
      <c r="C7" s="78" t="s">
        <v>196</v>
      </c>
      <c r="D7" s="38" t="s">
        <v>17</v>
      </c>
      <c r="E7" s="38" t="s">
        <v>105</v>
      </c>
      <c r="F7" s="76">
        <v>5828740.7999999998</v>
      </c>
      <c r="G7" s="76">
        <v>5828740.7999999998</v>
      </c>
      <c r="H7" s="86">
        <v>73.67</v>
      </c>
      <c r="I7" s="105">
        <v>0</v>
      </c>
    </row>
    <row r="8" spans="1:11" x14ac:dyDescent="0.2">
      <c r="A8" s="71" t="s">
        <v>262</v>
      </c>
      <c r="B8" s="71" t="s">
        <v>261</v>
      </c>
      <c r="C8" s="38" t="s">
        <v>198</v>
      </c>
      <c r="D8" s="38" t="s">
        <v>120</v>
      </c>
      <c r="E8" s="38" t="s">
        <v>105</v>
      </c>
      <c r="F8" s="77">
        <v>7048875.3399999999</v>
      </c>
      <c r="G8" s="77">
        <v>7048875.3399999999</v>
      </c>
      <c r="H8" s="86">
        <v>72.989999999999995</v>
      </c>
      <c r="I8" s="105">
        <v>0</v>
      </c>
    </row>
    <row r="9" spans="1:11" x14ac:dyDescent="0.2">
      <c r="A9" s="71" t="s">
        <v>262</v>
      </c>
      <c r="B9" s="71" t="s">
        <v>261</v>
      </c>
      <c r="C9" s="78" t="s">
        <v>197</v>
      </c>
      <c r="D9" s="38" t="s">
        <v>14</v>
      </c>
      <c r="E9" s="38" t="s">
        <v>105</v>
      </c>
      <c r="F9" s="76">
        <v>3628371</v>
      </c>
      <c r="G9" s="76">
        <v>3628371</v>
      </c>
      <c r="H9" s="86">
        <v>72.989999999999995</v>
      </c>
      <c r="I9" s="105">
        <v>0</v>
      </c>
      <c r="K9" s="37"/>
    </row>
    <row r="10" spans="1:11" x14ac:dyDescent="0.2">
      <c r="A10" s="21"/>
      <c r="B10" s="21"/>
      <c r="C10" s="21" t="s">
        <v>23</v>
      </c>
      <c r="D10" s="21"/>
      <c r="E10" s="21"/>
      <c r="F10" s="22">
        <f>SUM(F3:F9)</f>
        <v>38180053.719999999</v>
      </c>
      <c r="G10" s="22">
        <f>SUM(G3:G9)</f>
        <v>37852240.299999997</v>
      </c>
      <c r="H10" s="87"/>
      <c r="I10" s="106"/>
    </row>
    <row r="11" spans="1:11" x14ac:dyDescent="0.2">
      <c r="A11" s="71" t="s">
        <v>262</v>
      </c>
      <c r="B11" s="79" t="s">
        <v>263</v>
      </c>
      <c r="C11" s="80" t="s">
        <v>199</v>
      </c>
      <c r="D11" s="80" t="s">
        <v>77</v>
      </c>
      <c r="E11" s="38" t="s">
        <v>12</v>
      </c>
      <c r="F11" s="74">
        <v>8081101.25</v>
      </c>
      <c r="G11" s="74">
        <v>8081101.25</v>
      </c>
      <c r="H11" s="88">
        <v>79.66</v>
      </c>
      <c r="I11" s="105">
        <v>0</v>
      </c>
    </row>
    <row r="12" spans="1:11" x14ac:dyDescent="0.2">
      <c r="A12" s="71" t="s">
        <v>262</v>
      </c>
      <c r="B12" s="79" t="s">
        <v>263</v>
      </c>
      <c r="C12" s="80" t="s">
        <v>200</v>
      </c>
      <c r="D12" s="80" t="s">
        <v>52</v>
      </c>
      <c r="E12" s="80" t="s">
        <v>105</v>
      </c>
      <c r="F12" s="74">
        <v>3665920.46</v>
      </c>
      <c r="G12" s="74">
        <v>3665920.46</v>
      </c>
      <c r="H12" s="88">
        <v>78</v>
      </c>
      <c r="I12" s="105">
        <v>0</v>
      </c>
    </row>
    <row r="13" spans="1:11" x14ac:dyDescent="0.2">
      <c r="A13" s="71" t="s">
        <v>262</v>
      </c>
      <c r="B13" s="79" t="s">
        <v>263</v>
      </c>
      <c r="C13" s="80" t="s">
        <v>201</v>
      </c>
      <c r="D13" s="80" t="s">
        <v>52</v>
      </c>
      <c r="E13" s="80" t="s">
        <v>105</v>
      </c>
      <c r="F13" s="74">
        <v>17675219.690000001</v>
      </c>
      <c r="G13" s="74">
        <v>17675219.690000001</v>
      </c>
      <c r="H13" s="88">
        <v>77.66</v>
      </c>
      <c r="I13" s="105">
        <v>0</v>
      </c>
    </row>
    <row r="14" spans="1:11" x14ac:dyDescent="0.2">
      <c r="A14" s="71" t="s">
        <v>262</v>
      </c>
      <c r="B14" s="79" t="s">
        <v>263</v>
      </c>
      <c r="C14" s="80" t="s">
        <v>202</v>
      </c>
      <c r="D14" s="80" t="s">
        <v>31</v>
      </c>
      <c r="E14" s="80" t="s">
        <v>105</v>
      </c>
      <c r="F14" s="74">
        <v>1921500</v>
      </c>
      <c r="G14" s="74">
        <v>1921500</v>
      </c>
      <c r="H14" s="88">
        <v>75.989999999999995</v>
      </c>
      <c r="I14" s="105">
        <v>0</v>
      </c>
    </row>
    <row r="15" spans="1:11" x14ac:dyDescent="0.2">
      <c r="A15" s="71" t="s">
        <v>262</v>
      </c>
      <c r="B15" s="79" t="s">
        <v>263</v>
      </c>
      <c r="C15" s="80" t="s">
        <v>203</v>
      </c>
      <c r="D15" s="80" t="s">
        <v>79</v>
      </c>
      <c r="E15" s="38" t="s">
        <v>12</v>
      </c>
      <c r="F15" s="74">
        <v>1730450</v>
      </c>
      <c r="G15" s="74">
        <v>1730450</v>
      </c>
      <c r="H15" s="88">
        <v>75</v>
      </c>
      <c r="I15" s="105">
        <v>0</v>
      </c>
    </row>
    <row r="16" spans="1:11" x14ac:dyDescent="0.2">
      <c r="A16" s="71" t="s">
        <v>262</v>
      </c>
      <c r="B16" s="79" t="s">
        <v>263</v>
      </c>
      <c r="C16" s="80" t="s">
        <v>204</v>
      </c>
      <c r="D16" s="80" t="s">
        <v>26</v>
      </c>
      <c r="E16" s="38" t="s">
        <v>12</v>
      </c>
      <c r="F16" s="74">
        <v>12065912.49</v>
      </c>
      <c r="G16" s="74">
        <v>12065912.49</v>
      </c>
      <c r="H16" s="88">
        <v>73.989999999999995</v>
      </c>
      <c r="I16" s="105">
        <v>0</v>
      </c>
    </row>
    <row r="17" spans="1:9" x14ac:dyDescent="0.2">
      <c r="A17" s="71" t="s">
        <v>262</v>
      </c>
      <c r="B17" s="79" t="s">
        <v>263</v>
      </c>
      <c r="C17" s="80" t="s">
        <v>205</v>
      </c>
      <c r="D17" s="80" t="s">
        <v>111</v>
      </c>
      <c r="E17" s="38" t="s">
        <v>12</v>
      </c>
      <c r="F17" s="74">
        <v>10823724</v>
      </c>
      <c r="G17" s="74">
        <v>10823724</v>
      </c>
      <c r="H17" s="88">
        <v>73.650000000000006</v>
      </c>
      <c r="I17" s="105">
        <v>0</v>
      </c>
    </row>
    <row r="18" spans="1:9" x14ac:dyDescent="0.2">
      <c r="A18" s="71" t="s">
        <v>262</v>
      </c>
      <c r="B18" s="79" t="s">
        <v>263</v>
      </c>
      <c r="C18" s="80" t="s">
        <v>206</v>
      </c>
      <c r="D18" s="80" t="s">
        <v>11</v>
      </c>
      <c r="E18" s="80" t="s">
        <v>105</v>
      </c>
      <c r="F18" s="74">
        <v>5095063.03</v>
      </c>
      <c r="G18" s="74">
        <v>5095063.03</v>
      </c>
      <c r="H18" s="88">
        <v>73.34</v>
      </c>
      <c r="I18" s="105">
        <v>0</v>
      </c>
    </row>
    <row r="19" spans="1:9" x14ac:dyDescent="0.2">
      <c r="A19" s="71" t="s">
        <v>262</v>
      </c>
      <c r="B19" s="79" t="s">
        <v>263</v>
      </c>
      <c r="C19" s="80" t="s">
        <v>207</v>
      </c>
      <c r="D19" s="80" t="s">
        <v>11</v>
      </c>
      <c r="E19" s="80" t="s">
        <v>105</v>
      </c>
      <c r="F19" s="74">
        <v>3156000</v>
      </c>
      <c r="G19" s="74">
        <v>3156000</v>
      </c>
      <c r="H19" s="88">
        <v>72</v>
      </c>
      <c r="I19" s="105">
        <v>0</v>
      </c>
    </row>
    <row r="20" spans="1:9" x14ac:dyDescent="0.2">
      <c r="A20" s="71" t="s">
        <v>262</v>
      </c>
      <c r="B20" s="79" t="s">
        <v>263</v>
      </c>
      <c r="C20" s="80" t="s">
        <v>208</v>
      </c>
      <c r="D20" s="80" t="s">
        <v>115</v>
      </c>
      <c r="E20" s="80" t="s">
        <v>105</v>
      </c>
      <c r="F20" s="74">
        <v>6254250</v>
      </c>
      <c r="G20" s="74">
        <v>6254250</v>
      </c>
      <c r="H20" s="88">
        <v>71</v>
      </c>
      <c r="I20" s="105">
        <v>0</v>
      </c>
    </row>
    <row r="21" spans="1:9" x14ac:dyDescent="0.2">
      <c r="A21" s="71" t="s">
        <v>262</v>
      </c>
      <c r="B21" s="79" t="s">
        <v>263</v>
      </c>
      <c r="C21" s="80" t="s">
        <v>209</v>
      </c>
      <c r="D21" s="80" t="s">
        <v>9</v>
      </c>
      <c r="E21" s="38" t="s">
        <v>12</v>
      </c>
      <c r="F21" s="74">
        <v>2428329.75</v>
      </c>
      <c r="G21" s="74">
        <v>2428329.75</v>
      </c>
      <c r="H21" s="88">
        <v>70.989999999999995</v>
      </c>
      <c r="I21" s="105">
        <v>0</v>
      </c>
    </row>
    <row r="22" spans="1:9" x14ac:dyDescent="0.2">
      <c r="A22" s="71" t="s">
        <v>262</v>
      </c>
      <c r="B22" s="79" t="s">
        <v>263</v>
      </c>
      <c r="C22" s="80" t="s">
        <v>210</v>
      </c>
      <c r="D22" s="80" t="s">
        <v>43</v>
      </c>
      <c r="E22" s="38" t="s">
        <v>12</v>
      </c>
      <c r="F22" s="74">
        <v>8354955</v>
      </c>
      <c r="G22" s="74">
        <v>8354955</v>
      </c>
      <c r="H22" s="88">
        <v>70.67</v>
      </c>
      <c r="I22" s="105">
        <v>0</v>
      </c>
    </row>
    <row r="23" spans="1:9" x14ac:dyDescent="0.2">
      <c r="A23" s="24"/>
      <c r="B23" s="24"/>
      <c r="C23" s="24" t="s">
        <v>23</v>
      </c>
      <c r="D23" s="24"/>
      <c r="E23" s="24"/>
      <c r="F23" s="25">
        <f>SUM(F11:F22)</f>
        <v>81252425.670000002</v>
      </c>
      <c r="G23" s="25">
        <f>SUM(G11:G22)</f>
        <v>81252425.670000002</v>
      </c>
      <c r="H23" s="24"/>
      <c r="I23" s="24"/>
    </row>
    <row r="24" spans="1:9" ht="14.25" customHeight="1" x14ac:dyDescent="0.2">
      <c r="A24" s="107" t="s">
        <v>305</v>
      </c>
      <c r="B24" s="108"/>
      <c r="C24" s="108"/>
      <c r="D24" s="108"/>
      <c r="E24" s="108"/>
      <c r="F24" s="108"/>
      <c r="G24" s="108"/>
      <c r="H24" s="108"/>
      <c r="I24" s="109"/>
    </row>
    <row r="25" spans="1:9" x14ac:dyDescent="0.2">
      <c r="A25" s="71" t="s">
        <v>262</v>
      </c>
      <c r="B25" s="71"/>
      <c r="C25" s="38" t="s">
        <v>75</v>
      </c>
      <c r="D25" s="38" t="s">
        <v>20</v>
      </c>
      <c r="E25" s="38" t="s">
        <v>105</v>
      </c>
      <c r="F25" s="77">
        <v>22246339.719999999</v>
      </c>
      <c r="G25" s="81">
        <v>0</v>
      </c>
      <c r="H25" s="84">
        <v>79.33</v>
      </c>
      <c r="I25" s="85">
        <v>1</v>
      </c>
    </row>
    <row r="26" spans="1:9" x14ac:dyDescent="0.2">
      <c r="A26" s="71" t="s">
        <v>262</v>
      </c>
      <c r="B26" s="71"/>
      <c r="C26" s="78" t="s">
        <v>127</v>
      </c>
      <c r="D26" s="38" t="s">
        <v>9</v>
      </c>
      <c r="E26" s="38" t="s">
        <v>105</v>
      </c>
      <c r="F26" s="76">
        <v>10752000</v>
      </c>
      <c r="G26" s="81">
        <v>0</v>
      </c>
      <c r="H26" s="84">
        <v>70.67</v>
      </c>
      <c r="I26" s="85">
        <v>2</v>
      </c>
    </row>
    <row r="27" spans="1:9" x14ac:dyDescent="0.2">
      <c r="A27" s="71" t="s">
        <v>262</v>
      </c>
      <c r="B27" s="71"/>
      <c r="C27" s="38" t="s">
        <v>40</v>
      </c>
      <c r="D27" s="38" t="s">
        <v>41</v>
      </c>
      <c r="E27" s="38" t="s">
        <v>12</v>
      </c>
      <c r="F27" s="76">
        <v>2372400</v>
      </c>
      <c r="G27" s="81">
        <v>0</v>
      </c>
      <c r="H27" s="84">
        <v>70.34</v>
      </c>
      <c r="I27" s="85">
        <v>3</v>
      </c>
    </row>
    <row r="28" spans="1:9" x14ac:dyDescent="0.2">
      <c r="A28" s="71" t="s">
        <v>262</v>
      </c>
      <c r="B28" s="71"/>
      <c r="C28" s="78" t="s">
        <v>86</v>
      </c>
      <c r="D28" s="38" t="s">
        <v>38</v>
      </c>
      <c r="E28" s="38" t="s">
        <v>12</v>
      </c>
      <c r="F28" s="76">
        <v>3189318.4</v>
      </c>
      <c r="G28" s="81">
        <v>0</v>
      </c>
      <c r="H28" s="84">
        <v>69.34</v>
      </c>
      <c r="I28" s="85">
        <v>3</v>
      </c>
    </row>
    <row r="29" spans="1:9" x14ac:dyDescent="0.2">
      <c r="A29" s="71" t="s">
        <v>262</v>
      </c>
      <c r="B29" s="71"/>
      <c r="C29" s="38" t="s">
        <v>128</v>
      </c>
      <c r="D29" s="38" t="s">
        <v>129</v>
      </c>
      <c r="E29" s="38" t="s">
        <v>105</v>
      </c>
      <c r="F29" s="76">
        <v>1892472</v>
      </c>
      <c r="G29" s="81">
        <v>0</v>
      </c>
      <c r="H29" s="84">
        <v>67.67</v>
      </c>
      <c r="I29" s="85">
        <v>2</v>
      </c>
    </row>
    <row r="30" spans="1:9" x14ac:dyDescent="0.2">
      <c r="A30" s="71" t="s">
        <v>262</v>
      </c>
      <c r="B30" s="71"/>
      <c r="C30" s="38" t="s">
        <v>130</v>
      </c>
      <c r="D30" s="38" t="s">
        <v>22</v>
      </c>
      <c r="E30" s="38" t="s">
        <v>105</v>
      </c>
      <c r="F30" s="76">
        <v>10000000</v>
      </c>
      <c r="G30" s="81">
        <v>0</v>
      </c>
      <c r="H30" s="84">
        <v>67</v>
      </c>
      <c r="I30" s="85">
        <v>3</v>
      </c>
    </row>
    <row r="31" spans="1:9" x14ac:dyDescent="0.2">
      <c r="A31" s="71" t="s">
        <v>262</v>
      </c>
      <c r="B31" s="71"/>
      <c r="C31" s="38" t="s">
        <v>18</v>
      </c>
      <c r="D31" s="38" t="s">
        <v>19</v>
      </c>
      <c r="E31" s="38" t="s">
        <v>105</v>
      </c>
      <c r="F31" s="76">
        <v>4000000</v>
      </c>
      <c r="G31" s="81">
        <v>0</v>
      </c>
      <c r="H31" s="84">
        <v>66.989999999999995</v>
      </c>
      <c r="I31" s="85">
        <v>4</v>
      </c>
    </row>
    <row r="32" spans="1:9" x14ac:dyDescent="0.2">
      <c r="A32" s="71" t="s">
        <v>262</v>
      </c>
      <c r="B32" s="71"/>
      <c r="C32" s="38" t="s">
        <v>51</v>
      </c>
      <c r="D32" s="38" t="s">
        <v>28</v>
      </c>
      <c r="E32" s="38" t="s">
        <v>12</v>
      </c>
      <c r="F32" s="77">
        <v>9356930.8599999994</v>
      </c>
      <c r="G32" s="81">
        <v>0</v>
      </c>
      <c r="H32" s="84">
        <v>66.67</v>
      </c>
      <c r="I32" s="85">
        <v>3</v>
      </c>
    </row>
    <row r="33" spans="1:9" x14ac:dyDescent="0.2">
      <c r="A33" s="71" t="s">
        <v>262</v>
      </c>
      <c r="B33" s="71"/>
      <c r="C33" s="38" t="s">
        <v>131</v>
      </c>
      <c r="D33" s="38" t="s">
        <v>129</v>
      </c>
      <c r="E33" s="38" t="s">
        <v>12</v>
      </c>
      <c r="F33" s="76">
        <v>1777721</v>
      </c>
      <c r="G33" s="81">
        <v>0</v>
      </c>
      <c r="H33" s="84">
        <v>66.34</v>
      </c>
      <c r="I33" s="85">
        <v>4</v>
      </c>
    </row>
    <row r="34" spans="1:9" x14ac:dyDescent="0.2">
      <c r="A34" s="71" t="s">
        <v>262</v>
      </c>
      <c r="B34" s="71"/>
      <c r="C34" s="38" t="s">
        <v>132</v>
      </c>
      <c r="D34" s="38" t="s">
        <v>20</v>
      </c>
      <c r="E34" s="38" t="s">
        <v>105</v>
      </c>
      <c r="F34" s="77">
        <v>6053340.7300000004</v>
      </c>
      <c r="G34" s="81">
        <v>0</v>
      </c>
      <c r="H34" s="84">
        <v>64.67</v>
      </c>
      <c r="I34" s="85">
        <v>5</v>
      </c>
    </row>
    <row r="35" spans="1:9" x14ac:dyDescent="0.2">
      <c r="A35" s="71" t="s">
        <v>262</v>
      </c>
      <c r="B35" s="71"/>
      <c r="C35" s="38" t="s">
        <v>76</v>
      </c>
      <c r="D35" s="38" t="s">
        <v>9</v>
      </c>
      <c r="E35" s="38" t="s">
        <v>105</v>
      </c>
      <c r="F35" s="77">
        <v>13914302.07</v>
      </c>
      <c r="G35" s="81">
        <v>0</v>
      </c>
      <c r="H35" s="84">
        <v>64.66</v>
      </c>
      <c r="I35" s="85">
        <v>5</v>
      </c>
    </row>
    <row r="36" spans="1:9" x14ac:dyDescent="0.2">
      <c r="A36" s="71" t="s">
        <v>262</v>
      </c>
      <c r="B36" s="71"/>
      <c r="C36" s="38" t="s">
        <v>133</v>
      </c>
      <c r="D36" s="38" t="s">
        <v>17</v>
      </c>
      <c r="E36" s="38" t="s">
        <v>105</v>
      </c>
      <c r="F36" s="77">
        <v>5724359.25</v>
      </c>
      <c r="G36" s="81">
        <v>0</v>
      </c>
      <c r="H36" s="84">
        <v>64.66</v>
      </c>
      <c r="I36" s="85">
        <v>4</v>
      </c>
    </row>
    <row r="37" spans="1:9" x14ac:dyDescent="0.2">
      <c r="A37" s="71" t="s">
        <v>262</v>
      </c>
      <c r="B37" s="71"/>
      <c r="C37" s="38" t="s">
        <v>134</v>
      </c>
      <c r="D37" s="38" t="s">
        <v>38</v>
      </c>
      <c r="E37" s="38" t="s">
        <v>12</v>
      </c>
      <c r="F37" s="76">
        <v>7762000</v>
      </c>
      <c r="G37" s="81">
        <v>0</v>
      </c>
      <c r="H37" s="84">
        <v>64.33</v>
      </c>
      <c r="I37" s="85">
        <v>4</v>
      </c>
    </row>
    <row r="38" spans="1:9" x14ac:dyDescent="0.2">
      <c r="A38" s="71" t="s">
        <v>262</v>
      </c>
      <c r="B38" s="71"/>
      <c r="C38" s="38" t="s">
        <v>58</v>
      </c>
      <c r="D38" s="38" t="s">
        <v>41</v>
      </c>
      <c r="E38" s="38" t="s">
        <v>105</v>
      </c>
      <c r="F38" s="76">
        <v>3052801</v>
      </c>
      <c r="G38" s="81">
        <v>0</v>
      </c>
      <c r="H38" s="84">
        <v>63</v>
      </c>
      <c r="I38" s="85">
        <v>6</v>
      </c>
    </row>
    <row r="39" spans="1:9" x14ac:dyDescent="0.2">
      <c r="A39" s="71" t="s">
        <v>262</v>
      </c>
      <c r="B39" s="71"/>
      <c r="C39" s="38" t="s">
        <v>73</v>
      </c>
      <c r="D39" s="38" t="s">
        <v>19</v>
      </c>
      <c r="E39" s="38" t="s">
        <v>12</v>
      </c>
      <c r="F39" s="76">
        <v>10000000</v>
      </c>
      <c r="G39" s="81">
        <v>0</v>
      </c>
      <c r="H39" s="84">
        <v>63</v>
      </c>
      <c r="I39" s="85">
        <v>5</v>
      </c>
    </row>
    <row r="40" spans="1:9" x14ac:dyDescent="0.2">
      <c r="A40" s="71" t="s">
        <v>262</v>
      </c>
      <c r="B40" s="71"/>
      <c r="C40" s="38" t="s">
        <v>135</v>
      </c>
      <c r="D40" s="38" t="s">
        <v>136</v>
      </c>
      <c r="E40" s="38" t="s">
        <v>105</v>
      </c>
      <c r="F40" s="76">
        <v>2064165</v>
      </c>
      <c r="G40" s="81">
        <v>0</v>
      </c>
      <c r="H40" s="84">
        <v>63</v>
      </c>
      <c r="I40" s="85">
        <v>4</v>
      </c>
    </row>
    <row r="41" spans="1:9" x14ac:dyDescent="0.2">
      <c r="A41" s="71" t="s">
        <v>262</v>
      </c>
      <c r="B41" s="71"/>
      <c r="C41" s="38" t="s">
        <v>137</v>
      </c>
      <c r="D41" s="38" t="s">
        <v>138</v>
      </c>
      <c r="E41" s="38" t="s">
        <v>105</v>
      </c>
      <c r="F41" s="77">
        <v>6262929.5800000001</v>
      </c>
      <c r="G41" s="81">
        <v>0</v>
      </c>
      <c r="H41" s="84">
        <v>62.65</v>
      </c>
      <c r="I41" s="85">
        <v>5</v>
      </c>
    </row>
    <row r="42" spans="1:9" x14ac:dyDescent="0.2">
      <c r="A42" s="71" t="s">
        <v>262</v>
      </c>
      <c r="B42" s="71"/>
      <c r="C42" s="38" t="s">
        <v>68</v>
      </c>
      <c r="D42" s="38" t="s">
        <v>20</v>
      </c>
      <c r="E42" s="38" t="s">
        <v>105</v>
      </c>
      <c r="F42" s="77">
        <v>2233891</v>
      </c>
      <c r="G42" s="81">
        <v>0</v>
      </c>
      <c r="H42" s="84">
        <v>62.33</v>
      </c>
      <c r="I42" s="85">
        <v>5</v>
      </c>
    </row>
    <row r="43" spans="1:9" x14ac:dyDescent="0.2">
      <c r="A43" s="71" t="s">
        <v>262</v>
      </c>
      <c r="B43" s="71"/>
      <c r="C43" s="38" t="s">
        <v>80</v>
      </c>
      <c r="D43" s="38" t="s">
        <v>54</v>
      </c>
      <c r="E43" s="38" t="s">
        <v>12</v>
      </c>
      <c r="F43" s="77">
        <v>4662150</v>
      </c>
      <c r="G43" s="81">
        <v>0</v>
      </c>
      <c r="H43" s="84">
        <v>61.33</v>
      </c>
      <c r="I43" s="85">
        <v>4</v>
      </c>
    </row>
    <row r="44" spans="1:9" x14ac:dyDescent="0.2">
      <c r="A44" s="71" t="s">
        <v>262</v>
      </c>
      <c r="B44" s="71"/>
      <c r="C44" s="38" t="s">
        <v>58</v>
      </c>
      <c r="D44" s="38" t="s">
        <v>41</v>
      </c>
      <c r="E44" s="38" t="s">
        <v>105</v>
      </c>
      <c r="F44" s="76">
        <v>1712442</v>
      </c>
      <c r="G44" s="81">
        <v>0</v>
      </c>
      <c r="H44" s="84">
        <v>61.33</v>
      </c>
      <c r="I44" s="85">
        <v>7</v>
      </c>
    </row>
    <row r="45" spans="1:9" x14ac:dyDescent="0.2">
      <c r="A45" s="71" t="s">
        <v>262</v>
      </c>
      <c r="B45" s="71"/>
      <c r="C45" s="38" t="s">
        <v>97</v>
      </c>
      <c r="D45" s="38" t="s">
        <v>57</v>
      </c>
      <c r="E45" s="38" t="s">
        <v>105</v>
      </c>
      <c r="F45" s="76">
        <v>1947840</v>
      </c>
      <c r="G45" s="81">
        <v>0</v>
      </c>
      <c r="H45" s="84">
        <v>61.32</v>
      </c>
      <c r="I45" s="85">
        <v>6</v>
      </c>
    </row>
    <row r="46" spans="1:9" x14ac:dyDescent="0.2">
      <c r="A46" s="71" t="s">
        <v>262</v>
      </c>
      <c r="B46" s="71"/>
      <c r="C46" s="38" t="s">
        <v>91</v>
      </c>
      <c r="D46" s="38" t="s">
        <v>9</v>
      </c>
      <c r="E46" s="38" t="s">
        <v>105</v>
      </c>
      <c r="F46" s="76">
        <v>1133263.6200000001</v>
      </c>
      <c r="G46" s="81">
        <v>0</v>
      </c>
      <c r="H46" s="84">
        <v>60.01</v>
      </c>
      <c r="I46" s="85">
        <v>6</v>
      </c>
    </row>
    <row r="47" spans="1:9" x14ac:dyDescent="0.2">
      <c r="A47" s="71" t="s">
        <v>262</v>
      </c>
      <c r="B47" s="71"/>
      <c r="C47" s="38" t="s">
        <v>139</v>
      </c>
      <c r="D47" s="38" t="s">
        <v>34</v>
      </c>
      <c r="E47" s="38" t="s">
        <v>12</v>
      </c>
      <c r="F47" s="76">
        <v>1212967.8799999999</v>
      </c>
      <c r="G47" s="81">
        <v>0</v>
      </c>
      <c r="H47" s="84">
        <v>58.99</v>
      </c>
      <c r="I47" s="85">
        <v>6</v>
      </c>
    </row>
    <row r="48" spans="1:9" x14ac:dyDescent="0.2">
      <c r="A48" s="71" t="s">
        <v>262</v>
      </c>
      <c r="B48" s="71"/>
      <c r="C48" s="38" t="s">
        <v>140</v>
      </c>
      <c r="D48" s="38" t="s">
        <v>38</v>
      </c>
      <c r="E48" s="38" t="s">
        <v>105</v>
      </c>
      <c r="F48" s="77">
        <v>2923402</v>
      </c>
      <c r="G48" s="81">
        <v>0</v>
      </c>
      <c r="H48" s="84">
        <v>58.34</v>
      </c>
      <c r="I48" s="85">
        <v>6</v>
      </c>
    </row>
    <row r="49" spans="1:9" x14ac:dyDescent="0.2">
      <c r="A49" s="71" t="s">
        <v>262</v>
      </c>
      <c r="B49" s="71"/>
      <c r="C49" s="38" t="s">
        <v>36</v>
      </c>
      <c r="D49" s="38" t="s">
        <v>9</v>
      </c>
      <c r="E49" s="38" t="s">
        <v>105</v>
      </c>
      <c r="F49" s="76">
        <v>2055398</v>
      </c>
      <c r="G49" s="81">
        <v>0</v>
      </c>
      <c r="H49" s="84">
        <v>57.33</v>
      </c>
      <c r="I49" s="85">
        <v>6</v>
      </c>
    </row>
    <row r="50" spans="1:9" x14ac:dyDescent="0.2">
      <c r="A50" s="71" t="s">
        <v>262</v>
      </c>
      <c r="B50" s="71"/>
      <c r="C50" s="38" t="s">
        <v>89</v>
      </c>
      <c r="D50" s="38" t="s">
        <v>26</v>
      </c>
      <c r="E50" s="38" t="s">
        <v>105</v>
      </c>
      <c r="F50" s="77">
        <v>4500000</v>
      </c>
      <c r="G50" s="81">
        <v>0</v>
      </c>
      <c r="H50" s="84">
        <v>55.33</v>
      </c>
      <c r="I50" s="85">
        <v>6</v>
      </c>
    </row>
    <row r="51" spans="1:9" x14ac:dyDescent="0.2">
      <c r="A51" s="71" t="s">
        <v>262</v>
      </c>
      <c r="B51" s="71"/>
      <c r="C51" s="38" t="s">
        <v>30</v>
      </c>
      <c r="D51" s="38" t="s">
        <v>9</v>
      </c>
      <c r="E51" s="38" t="s">
        <v>105</v>
      </c>
      <c r="F51" s="76">
        <v>8396851.3499999996</v>
      </c>
      <c r="G51" s="81">
        <v>0</v>
      </c>
      <c r="H51" s="84">
        <v>55.33</v>
      </c>
      <c r="I51" s="85">
        <v>6</v>
      </c>
    </row>
    <row r="52" spans="1:9" x14ac:dyDescent="0.2">
      <c r="A52" s="71" t="s">
        <v>262</v>
      </c>
      <c r="B52" s="71"/>
      <c r="C52" s="38" t="s">
        <v>21</v>
      </c>
      <c r="D52" s="38" t="s">
        <v>22</v>
      </c>
      <c r="E52" s="38" t="s">
        <v>105</v>
      </c>
      <c r="F52" s="77">
        <v>7500000</v>
      </c>
      <c r="G52" s="81">
        <v>0</v>
      </c>
      <c r="H52" s="84">
        <v>54.34</v>
      </c>
      <c r="I52" s="85">
        <v>6</v>
      </c>
    </row>
    <row r="53" spans="1:9" x14ac:dyDescent="0.2">
      <c r="A53" s="71" t="s">
        <v>262</v>
      </c>
      <c r="B53" s="71"/>
      <c r="C53" s="78" t="s">
        <v>70</v>
      </c>
      <c r="D53" s="38" t="s">
        <v>26</v>
      </c>
      <c r="E53" s="38" t="s">
        <v>12</v>
      </c>
      <c r="F53" s="76">
        <v>4600000</v>
      </c>
      <c r="G53" s="81">
        <v>0</v>
      </c>
      <c r="H53" s="84">
        <v>52.77</v>
      </c>
      <c r="I53" s="85">
        <v>7</v>
      </c>
    </row>
    <row r="54" spans="1:9" ht="18.75" customHeight="1" x14ac:dyDescent="0.25">
      <c r="B54" s="10"/>
      <c r="C54" s="10"/>
      <c r="D54" s="10"/>
      <c r="E54" s="10"/>
      <c r="F54" s="66" t="s">
        <v>47</v>
      </c>
      <c r="G54" s="66" t="s">
        <v>48</v>
      </c>
      <c r="H54" s="71"/>
      <c r="I54" s="71"/>
    </row>
    <row r="55" spans="1:9" x14ac:dyDescent="0.2">
      <c r="A55" s="21"/>
      <c r="B55" s="21"/>
      <c r="C55" s="21"/>
      <c r="D55" s="21"/>
      <c r="E55" s="21"/>
      <c r="F55" s="22">
        <f>SUM('ERF 2R W2&amp;3 (incl. ERF 3L)'!F25:F53)+SUM(F3:F9,F11:F22)</f>
        <v>282731764.85000002</v>
      </c>
      <c r="G55" s="22">
        <f>SUM('ERF 2R W2&amp;3 (incl. ERF 3L)'!G25:G53)+SUM(G3:G9,G11:G22)</f>
        <v>119104665.97</v>
      </c>
      <c r="H55" s="21"/>
      <c r="I55" s="21"/>
    </row>
  </sheetData>
  <sortState xmlns:xlrd2="http://schemas.microsoft.com/office/spreadsheetml/2017/richdata2" ref="B3:H10">
    <sortCondition descending="1" ref="H3:H10"/>
  </sortState>
  <mergeCells count="1">
    <mergeCell ref="A24:I24"/>
  </mergeCells>
  <phoneticPr fontId="2" type="noConversion"/>
  <conditionalFormatting sqref="H54:I54">
    <cfRule type="cellIs" dxfId="4" priority="1" operator="greaterThan">
      <formula>70</formula>
    </cfRule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CBB0E-CDB3-4D72-AE0E-5A7B6F99E54D}">
  <sheetPr>
    <tabColor rgb="FF92D050"/>
  </sheetPr>
  <dimension ref="A1:J64"/>
  <sheetViews>
    <sheetView zoomScaleNormal="100" workbookViewId="0">
      <selection activeCell="H57" sqref="H57:I58"/>
    </sheetView>
  </sheetViews>
  <sheetFormatPr defaultColWidth="9.140625" defaultRowHeight="14.25" x14ac:dyDescent="0.2"/>
  <cols>
    <col min="1" max="1" width="22.85546875" style="1" customWidth="1"/>
    <col min="2" max="2" width="10.140625" style="12" customWidth="1"/>
    <col min="3" max="3" width="61.28515625" style="12" customWidth="1"/>
    <col min="4" max="4" width="25.7109375" style="12" customWidth="1"/>
    <col min="5" max="5" width="16" style="12" customWidth="1"/>
    <col min="6" max="6" width="25.7109375" style="12" customWidth="1"/>
    <col min="7" max="7" width="25.7109375" style="13" customWidth="1"/>
    <col min="8" max="8" width="25.7109375" style="12" customWidth="1"/>
    <col min="9" max="9" width="10.42578125" style="1" customWidth="1"/>
    <col min="10" max="16384" width="9.140625" style="1"/>
  </cols>
  <sheetData>
    <row r="1" spans="1:9" ht="96" customHeight="1" x14ac:dyDescent="0.2"/>
    <row r="2" spans="1:9" ht="60" x14ac:dyDescent="0.25">
      <c r="A2" s="65" t="s">
        <v>0</v>
      </c>
      <c r="B2" s="65" t="s">
        <v>1</v>
      </c>
      <c r="C2" s="65" t="s">
        <v>304</v>
      </c>
      <c r="D2" s="65" t="s">
        <v>3</v>
      </c>
      <c r="E2" s="65" t="s">
        <v>4</v>
      </c>
      <c r="F2" s="66" t="s">
        <v>5</v>
      </c>
      <c r="G2" s="67" t="s">
        <v>6</v>
      </c>
      <c r="H2" s="68" t="s">
        <v>7</v>
      </c>
      <c r="I2" s="63" t="s">
        <v>71</v>
      </c>
    </row>
    <row r="3" spans="1:9" s="14" customFormat="1" x14ac:dyDescent="0.2">
      <c r="A3" s="71" t="s">
        <v>260</v>
      </c>
      <c r="B3" s="71" t="s">
        <v>261</v>
      </c>
      <c r="C3" s="71" t="s">
        <v>169</v>
      </c>
      <c r="D3" s="38" t="s">
        <v>72</v>
      </c>
      <c r="E3" s="38" t="s">
        <v>105</v>
      </c>
      <c r="F3" s="77">
        <v>1579137</v>
      </c>
      <c r="G3" s="77">
        <v>1579137</v>
      </c>
      <c r="H3" s="86">
        <v>92</v>
      </c>
      <c r="I3" s="64">
        <v>0</v>
      </c>
    </row>
    <row r="4" spans="1:9" s="14" customFormat="1" ht="13.5" customHeight="1" x14ac:dyDescent="0.2">
      <c r="A4" s="71" t="s">
        <v>260</v>
      </c>
      <c r="B4" s="71" t="s">
        <v>261</v>
      </c>
      <c r="C4" s="71" t="s">
        <v>170</v>
      </c>
      <c r="D4" s="38" t="s">
        <v>129</v>
      </c>
      <c r="E4" s="38" t="s">
        <v>105</v>
      </c>
      <c r="F4" s="77">
        <v>6000000</v>
      </c>
      <c r="G4" s="77">
        <v>6000000</v>
      </c>
      <c r="H4" s="86">
        <v>89.34</v>
      </c>
      <c r="I4" s="64">
        <v>0</v>
      </c>
    </row>
    <row r="5" spans="1:9" s="14" customFormat="1" x14ac:dyDescent="0.2">
      <c r="A5" s="71" t="s">
        <v>260</v>
      </c>
      <c r="B5" s="71" t="s">
        <v>261</v>
      </c>
      <c r="C5" s="71" t="s">
        <v>171</v>
      </c>
      <c r="D5" s="38" t="s">
        <v>9</v>
      </c>
      <c r="E5" s="38" t="s">
        <v>105</v>
      </c>
      <c r="F5" s="77">
        <v>13918423</v>
      </c>
      <c r="G5" s="77">
        <v>13918423</v>
      </c>
      <c r="H5" s="86">
        <v>87.67</v>
      </c>
      <c r="I5" s="64">
        <v>0</v>
      </c>
    </row>
    <row r="6" spans="1:9" s="14" customFormat="1" x14ac:dyDescent="0.2">
      <c r="A6" s="71" t="s">
        <v>260</v>
      </c>
      <c r="B6" s="71" t="s">
        <v>261</v>
      </c>
      <c r="C6" s="71" t="s">
        <v>172</v>
      </c>
      <c r="D6" s="38" t="s">
        <v>14</v>
      </c>
      <c r="E6" s="38" t="s">
        <v>105</v>
      </c>
      <c r="F6" s="77">
        <v>4822586</v>
      </c>
      <c r="G6" s="77">
        <v>4822586</v>
      </c>
      <c r="H6" s="86">
        <v>86.33</v>
      </c>
      <c r="I6" s="64">
        <v>0</v>
      </c>
    </row>
    <row r="7" spans="1:9" s="14" customFormat="1" x14ac:dyDescent="0.2">
      <c r="A7" s="71" t="s">
        <v>260</v>
      </c>
      <c r="B7" s="71" t="s">
        <v>261</v>
      </c>
      <c r="C7" s="71" t="s">
        <v>173</v>
      </c>
      <c r="D7" s="38" t="s">
        <v>62</v>
      </c>
      <c r="E7" s="38" t="s">
        <v>105</v>
      </c>
      <c r="F7" s="77">
        <v>15000000</v>
      </c>
      <c r="G7" s="77">
        <v>15000000</v>
      </c>
      <c r="H7" s="86">
        <v>83.7</v>
      </c>
      <c r="I7" s="64">
        <v>0</v>
      </c>
    </row>
    <row r="8" spans="1:9" s="14" customFormat="1" x14ac:dyDescent="0.2">
      <c r="A8" s="71" t="s">
        <v>260</v>
      </c>
      <c r="B8" s="71" t="s">
        <v>261</v>
      </c>
      <c r="C8" s="71" t="s">
        <v>174</v>
      </c>
      <c r="D8" s="38" t="s">
        <v>142</v>
      </c>
      <c r="E8" s="38" t="s">
        <v>105</v>
      </c>
      <c r="F8" s="77">
        <v>607336.86</v>
      </c>
      <c r="G8" s="77">
        <v>607336.86</v>
      </c>
      <c r="H8" s="86">
        <v>83.01</v>
      </c>
      <c r="I8" s="64">
        <v>0</v>
      </c>
    </row>
    <row r="9" spans="1:9" s="14" customFormat="1" x14ac:dyDescent="0.2">
      <c r="A9" s="71" t="s">
        <v>260</v>
      </c>
      <c r="B9" s="71" t="s">
        <v>261</v>
      </c>
      <c r="C9" s="71" t="s">
        <v>175</v>
      </c>
      <c r="D9" s="38" t="s">
        <v>57</v>
      </c>
      <c r="E9" s="38" t="s">
        <v>105</v>
      </c>
      <c r="F9" s="77">
        <v>6460884</v>
      </c>
      <c r="G9" s="77">
        <v>6460884</v>
      </c>
      <c r="H9" s="86">
        <v>82.9</v>
      </c>
      <c r="I9" s="64">
        <v>0</v>
      </c>
    </row>
    <row r="10" spans="1:9" s="14" customFormat="1" x14ac:dyDescent="0.2">
      <c r="A10" s="71" t="s">
        <v>260</v>
      </c>
      <c r="B10" s="71" t="s">
        <v>261</v>
      </c>
      <c r="C10" s="71" t="s">
        <v>176</v>
      </c>
      <c r="D10" s="38" t="s">
        <v>138</v>
      </c>
      <c r="E10" s="38" t="s">
        <v>105</v>
      </c>
      <c r="F10" s="77">
        <v>13361999.189999999</v>
      </c>
      <c r="G10" s="77">
        <v>13361999.189999999</v>
      </c>
      <c r="H10" s="86">
        <v>82.34</v>
      </c>
      <c r="I10" s="64">
        <v>0</v>
      </c>
    </row>
    <row r="11" spans="1:9" s="14" customFormat="1" x14ac:dyDescent="0.2">
      <c r="A11" s="71" t="s">
        <v>260</v>
      </c>
      <c r="B11" s="71" t="s">
        <v>261</v>
      </c>
      <c r="C11" s="71" t="s">
        <v>177</v>
      </c>
      <c r="D11" s="38" t="s">
        <v>56</v>
      </c>
      <c r="E11" s="38" t="s">
        <v>12</v>
      </c>
      <c r="F11" s="77">
        <v>3883032.3</v>
      </c>
      <c r="G11" s="77">
        <v>3883032.3</v>
      </c>
      <c r="H11" s="86">
        <v>82</v>
      </c>
      <c r="I11" s="64">
        <v>0</v>
      </c>
    </row>
    <row r="12" spans="1:9" s="14" customFormat="1" x14ac:dyDescent="0.2">
      <c r="A12" s="71" t="s">
        <v>260</v>
      </c>
      <c r="B12" s="71" t="s">
        <v>261</v>
      </c>
      <c r="C12" s="71" t="s">
        <v>178</v>
      </c>
      <c r="D12" s="38" t="s">
        <v>11</v>
      </c>
      <c r="E12" s="38" t="s">
        <v>105</v>
      </c>
      <c r="F12" s="77">
        <v>16951298.829999998</v>
      </c>
      <c r="G12" s="77">
        <v>16951298.829999998</v>
      </c>
      <c r="H12" s="86">
        <v>81.680000000000007</v>
      </c>
      <c r="I12" s="64">
        <v>0</v>
      </c>
    </row>
    <row r="13" spans="1:9" s="14" customFormat="1" x14ac:dyDescent="0.2">
      <c r="A13" s="71" t="s">
        <v>260</v>
      </c>
      <c r="B13" s="71" t="s">
        <v>261</v>
      </c>
      <c r="C13" s="71" t="s">
        <v>179</v>
      </c>
      <c r="D13" s="38" t="s">
        <v>50</v>
      </c>
      <c r="E13" s="38" t="s">
        <v>105</v>
      </c>
      <c r="F13" s="77">
        <v>8602587</v>
      </c>
      <c r="G13" s="77">
        <v>8602587</v>
      </c>
      <c r="H13" s="86">
        <v>80.400000000000006</v>
      </c>
      <c r="I13" s="64">
        <v>0</v>
      </c>
    </row>
    <row r="14" spans="1:9" s="14" customFormat="1" x14ac:dyDescent="0.2">
      <c r="A14" s="71" t="s">
        <v>260</v>
      </c>
      <c r="B14" s="71" t="s">
        <v>261</v>
      </c>
      <c r="C14" s="71" t="s">
        <v>180</v>
      </c>
      <c r="D14" s="38" t="s">
        <v>11</v>
      </c>
      <c r="E14" s="38" t="s">
        <v>12</v>
      </c>
      <c r="F14" s="77">
        <v>2358408.94</v>
      </c>
      <c r="G14" s="77">
        <v>2358408.94</v>
      </c>
      <c r="H14" s="86">
        <v>79.67</v>
      </c>
      <c r="I14" s="64">
        <v>0</v>
      </c>
    </row>
    <row r="15" spans="1:9" s="14" customFormat="1" x14ac:dyDescent="0.2">
      <c r="A15" s="71" t="s">
        <v>260</v>
      </c>
      <c r="B15" s="71" t="s">
        <v>261</v>
      </c>
      <c r="C15" s="71" t="s">
        <v>181</v>
      </c>
      <c r="D15" s="38" t="s">
        <v>72</v>
      </c>
      <c r="E15" s="38" t="s">
        <v>12</v>
      </c>
      <c r="F15" s="77">
        <v>1084718.78</v>
      </c>
      <c r="G15" s="77">
        <v>1084718.78</v>
      </c>
      <c r="H15" s="86">
        <v>79.33</v>
      </c>
      <c r="I15" s="64">
        <v>0</v>
      </c>
    </row>
    <row r="16" spans="1:9" s="14" customFormat="1" x14ac:dyDescent="0.2">
      <c r="A16" s="71" t="s">
        <v>260</v>
      </c>
      <c r="B16" s="71" t="s">
        <v>261</v>
      </c>
      <c r="C16" s="71" t="s">
        <v>182</v>
      </c>
      <c r="D16" s="38" t="s">
        <v>79</v>
      </c>
      <c r="E16" s="38" t="s">
        <v>12</v>
      </c>
      <c r="F16" s="77">
        <v>1075300</v>
      </c>
      <c r="G16" s="77">
        <v>1075300</v>
      </c>
      <c r="H16" s="86">
        <v>77.66</v>
      </c>
      <c r="I16" s="64">
        <v>0</v>
      </c>
    </row>
    <row r="17" spans="1:10" s="14" customFormat="1" x14ac:dyDescent="0.2">
      <c r="A17" s="71" t="s">
        <v>260</v>
      </c>
      <c r="B17" s="71" t="s">
        <v>261</v>
      </c>
      <c r="C17" s="71" t="s">
        <v>183</v>
      </c>
      <c r="D17" s="38" t="s">
        <v>85</v>
      </c>
      <c r="E17" s="38" t="s">
        <v>105</v>
      </c>
      <c r="F17" s="77">
        <v>17000000</v>
      </c>
      <c r="G17" s="77">
        <v>17000000</v>
      </c>
      <c r="H17" s="86">
        <v>77.319999999999993</v>
      </c>
      <c r="I17" s="64">
        <v>0</v>
      </c>
    </row>
    <row r="18" spans="1:10" s="14" customFormat="1" x14ac:dyDescent="0.2">
      <c r="A18" s="71" t="s">
        <v>260</v>
      </c>
      <c r="B18" s="71" t="s">
        <v>261</v>
      </c>
      <c r="C18" s="71" t="s">
        <v>184</v>
      </c>
      <c r="D18" s="38" t="s">
        <v>54</v>
      </c>
      <c r="E18" s="38" t="s">
        <v>12</v>
      </c>
      <c r="F18" s="77">
        <v>4931058.3</v>
      </c>
      <c r="G18" s="77">
        <v>4931058.3</v>
      </c>
      <c r="H18" s="86">
        <v>76.34</v>
      </c>
      <c r="I18" s="64">
        <v>0</v>
      </c>
      <c r="J18" s="89"/>
    </row>
    <row r="19" spans="1:10" s="14" customFormat="1" x14ac:dyDescent="0.2">
      <c r="A19" s="71" t="s">
        <v>260</v>
      </c>
      <c r="B19" s="71" t="s">
        <v>261</v>
      </c>
      <c r="C19" s="71" t="s">
        <v>185</v>
      </c>
      <c r="D19" s="38" t="s">
        <v>26</v>
      </c>
      <c r="E19" s="38" t="s">
        <v>105</v>
      </c>
      <c r="F19" s="77">
        <v>980461</v>
      </c>
      <c r="G19" s="77">
        <v>980461</v>
      </c>
      <c r="H19" s="86">
        <v>76.099999999999994</v>
      </c>
      <c r="I19" s="64">
        <v>0</v>
      </c>
      <c r="J19" s="89"/>
    </row>
    <row r="20" spans="1:10" s="14" customFormat="1" x14ac:dyDescent="0.2">
      <c r="A20" s="71" t="s">
        <v>260</v>
      </c>
      <c r="B20" s="71" t="s">
        <v>261</v>
      </c>
      <c r="C20" s="71" t="s">
        <v>186</v>
      </c>
      <c r="D20" s="38" t="s">
        <v>38</v>
      </c>
      <c r="E20" s="38" t="s">
        <v>105</v>
      </c>
      <c r="F20" s="77">
        <v>4529069</v>
      </c>
      <c r="G20" s="77">
        <v>4529069</v>
      </c>
      <c r="H20" s="86">
        <v>75.959999999999994</v>
      </c>
      <c r="I20" s="64">
        <v>0</v>
      </c>
      <c r="J20" s="89"/>
    </row>
    <row r="21" spans="1:10" s="14" customFormat="1" x14ac:dyDescent="0.2">
      <c r="A21" s="71" t="s">
        <v>260</v>
      </c>
      <c r="B21" s="71" t="s">
        <v>261</v>
      </c>
      <c r="C21" s="71" t="s">
        <v>187</v>
      </c>
      <c r="D21" s="38" t="s">
        <v>77</v>
      </c>
      <c r="E21" s="38" t="s">
        <v>12</v>
      </c>
      <c r="F21" s="77">
        <v>7986354.2599999998</v>
      </c>
      <c r="G21" s="77">
        <v>7986354.2599999998</v>
      </c>
      <c r="H21" s="86">
        <v>75.67</v>
      </c>
      <c r="I21" s="64">
        <v>0</v>
      </c>
      <c r="J21" s="89"/>
    </row>
    <row r="22" spans="1:10" s="14" customFormat="1" x14ac:dyDescent="0.2">
      <c r="A22" s="71" t="s">
        <v>260</v>
      </c>
      <c r="B22" s="71" t="s">
        <v>261</v>
      </c>
      <c r="C22" s="71" t="s">
        <v>188</v>
      </c>
      <c r="D22" s="38" t="s">
        <v>56</v>
      </c>
      <c r="E22" s="38" t="s">
        <v>12</v>
      </c>
      <c r="F22" s="77">
        <v>4567130</v>
      </c>
      <c r="G22" s="77">
        <v>4567130</v>
      </c>
      <c r="H22" s="86">
        <v>75.599999999999994</v>
      </c>
      <c r="I22" s="64">
        <v>0</v>
      </c>
      <c r="J22" s="89"/>
    </row>
    <row r="23" spans="1:10" s="14" customFormat="1" x14ac:dyDescent="0.2">
      <c r="A23" s="71" t="s">
        <v>260</v>
      </c>
      <c r="B23" s="71" t="s">
        <v>261</v>
      </c>
      <c r="C23" s="71" t="s">
        <v>189</v>
      </c>
      <c r="D23" s="38" t="s">
        <v>17</v>
      </c>
      <c r="E23" s="38" t="s">
        <v>12</v>
      </c>
      <c r="F23" s="77">
        <v>4015638.88</v>
      </c>
      <c r="G23" s="77">
        <v>4015638.88</v>
      </c>
      <c r="H23" s="86">
        <v>74.3</v>
      </c>
      <c r="I23" s="64">
        <v>0</v>
      </c>
      <c r="J23" s="89"/>
    </row>
    <row r="24" spans="1:10" s="14" customFormat="1" x14ac:dyDescent="0.2">
      <c r="A24" s="71" t="s">
        <v>260</v>
      </c>
      <c r="B24" s="71" t="s">
        <v>261</v>
      </c>
      <c r="C24" s="71" t="s">
        <v>190</v>
      </c>
      <c r="D24" s="38" t="s">
        <v>9</v>
      </c>
      <c r="E24" s="38" t="s">
        <v>12</v>
      </c>
      <c r="F24" s="77">
        <v>59483733.549999997</v>
      </c>
      <c r="G24" s="77">
        <v>59483733.549999997</v>
      </c>
      <c r="H24" s="86">
        <v>72</v>
      </c>
      <c r="I24" s="64">
        <v>0</v>
      </c>
      <c r="J24" s="89"/>
    </row>
    <row r="25" spans="1:10" s="14" customFormat="1" x14ac:dyDescent="0.2">
      <c r="A25" s="71" t="s">
        <v>260</v>
      </c>
      <c r="B25" s="71" t="s">
        <v>261</v>
      </c>
      <c r="C25" s="71" t="s">
        <v>191</v>
      </c>
      <c r="D25" s="38" t="s">
        <v>72</v>
      </c>
      <c r="E25" s="38" t="s">
        <v>12</v>
      </c>
      <c r="F25" s="77">
        <v>250341</v>
      </c>
      <c r="G25" s="77">
        <v>250341</v>
      </c>
      <c r="H25" s="86">
        <v>72</v>
      </c>
      <c r="I25" s="64">
        <v>0</v>
      </c>
      <c r="J25" s="89"/>
    </row>
    <row r="26" spans="1:10" x14ac:dyDescent="0.2">
      <c r="A26" s="21"/>
      <c r="B26" s="21"/>
      <c r="C26" s="21" t="s">
        <v>23</v>
      </c>
      <c r="D26" s="21"/>
      <c r="E26" s="21"/>
      <c r="F26" s="22">
        <f>SUM(F3:F25)</f>
        <v>199449497.88999999</v>
      </c>
      <c r="G26" s="22">
        <f>SUM(G3:G25)</f>
        <v>199449497.88999999</v>
      </c>
      <c r="H26" s="21"/>
      <c r="I26" s="21"/>
    </row>
    <row r="27" spans="1:10" s="14" customFormat="1" ht="14.25" customHeight="1" x14ac:dyDescent="0.2">
      <c r="A27" s="107" t="s">
        <v>305</v>
      </c>
      <c r="B27" s="108"/>
      <c r="C27" s="108"/>
      <c r="D27" s="108"/>
      <c r="E27" s="108"/>
      <c r="F27" s="108"/>
      <c r="G27" s="108"/>
      <c r="H27" s="108"/>
      <c r="I27" s="109"/>
      <c r="J27" s="89"/>
    </row>
    <row r="28" spans="1:10" s="14" customFormat="1" x14ac:dyDescent="0.2">
      <c r="A28" s="71" t="s">
        <v>260</v>
      </c>
      <c r="B28" s="71"/>
      <c r="C28" s="38" t="s">
        <v>119</v>
      </c>
      <c r="D28" s="38" t="s">
        <v>17</v>
      </c>
      <c r="E28" s="38" t="s">
        <v>105</v>
      </c>
      <c r="F28" s="77">
        <v>5828740.7999999998</v>
      </c>
      <c r="G28" s="81">
        <v>0</v>
      </c>
      <c r="H28" s="84">
        <v>80.63</v>
      </c>
      <c r="I28" s="85">
        <v>1</v>
      </c>
      <c r="J28" s="89"/>
    </row>
    <row r="29" spans="1:10" s="14" customFormat="1" x14ac:dyDescent="0.2">
      <c r="A29" s="71" t="s">
        <v>260</v>
      </c>
      <c r="B29" s="71"/>
      <c r="C29" s="38" t="s">
        <v>121</v>
      </c>
      <c r="D29" s="38" t="s">
        <v>77</v>
      </c>
      <c r="E29" s="38" t="s">
        <v>12</v>
      </c>
      <c r="F29" s="77">
        <v>8494645</v>
      </c>
      <c r="G29" s="81">
        <v>0</v>
      </c>
      <c r="H29" s="84">
        <v>79.33</v>
      </c>
      <c r="I29" s="85">
        <v>1</v>
      </c>
      <c r="J29" s="89"/>
    </row>
    <row r="30" spans="1:10" s="14" customFormat="1" x14ac:dyDescent="0.2">
      <c r="A30" s="71" t="s">
        <v>260</v>
      </c>
      <c r="B30" s="71"/>
      <c r="C30" s="38" t="s">
        <v>144</v>
      </c>
      <c r="D30" s="38" t="s">
        <v>56</v>
      </c>
      <c r="E30" s="38" t="s">
        <v>105</v>
      </c>
      <c r="F30" s="77">
        <v>2896311</v>
      </c>
      <c r="G30" s="81">
        <v>0</v>
      </c>
      <c r="H30" s="84">
        <v>72.66</v>
      </c>
      <c r="I30" s="85">
        <v>1</v>
      </c>
      <c r="J30" s="89"/>
    </row>
    <row r="31" spans="1:10" s="14" customFormat="1" x14ac:dyDescent="0.2">
      <c r="A31" s="71" t="s">
        <v>260</v>
      </c>
      <c r="B31" s="71"/>
      <c r="C31" s="38" t="s">
        <v>88</v>
      </c>
      <c r="D31" s="38" t="s">
        <v>9</v>
      </c>
      <c r="E31" s="38" t="s">
        <v>12</v>
      </c>
      <c r="F31" s="77">
        <v>2416890.84</v>
      </c>
      <c r="G31" s="81">
        <v>0</v>
      </c>
      <c r="H31" s="84">
        <v>71.98</v>
      </c>
      <c r="I31" s="85">
        <v>1</v>
      </c>
      <c r="J31" s="89"/>
    </row>
    <row r="32" spans="1:10" s="14" customFormat="1" x14ac:dyDescent="0.2">
      <c r="A32" s="71" t="s">
        <v>260</v>
      </c>
      <c r="B32" s="71"/>
      <c r="C32" s="38" t="s">
        <v>55</v>
      </c>
      <c r="D32" s="38" t="s">
        <v>26</v>
      </c>
      <c r="E32" s="38" t="s">
        <v>12</v>
      </c>
      <c r="F32" s="77">
        <v>15582224.52</v>
      </c>
      <c r="G32" s="81">
        <v>0</v>
      </c>
      <c r="H32" s="84">
        <v>71.03</v>
      </c>
      <c r="I32" s="85">
        <v>2</v>
      </c>
      <c r="J32" s="89"/>
    </row>
    <row r="33" spans="1:10" s="14" customFormat="1" x14ac:dyDescent="0.2">
      <c r="A33" s="71" t="s">
        <v>260</v>
      </c>
      <c r="B33" s="71"/>
      <c r="C33" s="38" t="s">
        <v>137</v>
      </c>
      <c r="D33" s="38" t="s">
        <v>138</v>
      </c>
      <c r="E33" s="38" t="s">
        <v>105</v>
      </c>
      <c r="F33" s="77">
        <v>6892393.3700000001</v>
      </c>
      <c r="G33" s="81">
        <v>0</v>
      </c>
      <c r="H33" s="84">
        <v>70.33</v>
      </c>
      <c r="I33" s="85">
        <v>2</v>
      </c>
      <c r="J33" s="89"/>
    </row>
    <row r="34" spans="1:10" s="14" customFormat="1" x14ac:dyDescent="0.2">
      <c r="A34" s="71" t="s">
        <v>260</v>
      </c>
      <c r="B34" s="71"/>
      <c r="C34" s="38" t="s">
        <v>145</v>
      </c>
      <c r="D34" s="38" t="s">
        <v>136</v>
      </c>
      <c r="E34" s="38" t="s">
        <v>12</v>
      </c>
      <c r="F34" s="77">
        <v>9932464</v>
      </c>
      <c r="G34" s="81">
        <v>0</v>
      </c>
      <c r="H34" s="84">
        <v>69.989999999999995</v>
      </c>
      <c r="I34" s="85">
        <v>2</v>
      </c>
      <c r="J34" s="89"/>
    </row>
    <row r="35" spans="1:10" s="14" customFormat="1" x14ac:dyDescent="0.2">
      <c r="A35" s="71" t="s">
        <v>260</v>
      </c>
      <c r="B35" s="71"/>
      <c r="C35" s="38" t="s">
        <v>146</v>
      </c>
      <c r="D35" s="38" t="s">
        <v>56</v>
      </c>
      <c r="E35" s="38" t="s">
        <v>12</v>
      </c>
      <c r="F35" s="77">
        <v>2257892</v>
      </c>
      <c r="G35" s="81">
        <v>0</v>
      </c>
      <c r="H35" s="84">
        <v>69</v>
      </c>
      <c r="I35" s="85">
        <v>3</v>
      </c>
      <c r="J35" s="89"/>
    </row>
    <row r="36" spans="1:10" s="14" customFormat="1" x14ac:dyDescent="0.2">
      <c r="A36" s="71" t="s">
        <v>260</v>
      </c>
      <c r="B36" s="71"/>
      <c r="C36" s="38" t="s">
        <v>124</v>
      </c>
      <c r="D36" s="38" t="s">
        <v>111</v>
      </c>
      <c r="E36" s="38" t="s">
        <v>12</v>
      </c>
      <c r="F36" s="77">
        <v>11190224.050000001</v>
      </c>
      <c r="G36" s="81">
        <v>0</v>
      </c>
      <c r="H36" s="84">
        <v>67.680000000000007</v>
      </c>
      <c r="I36" s="85">
        <v>4</v>
      </c>
      <c r="J36" s="89"/>
    </row>
    <row r="37" spans="1:10" s="14" customFormat="1" x14ac:dyDescent="0.2">
      <c r="A37" s="71" t="s">
        <v>260</v>
      </c>
      <c r="B37" s="71"/>
      <c r="C37" s="38" t="s">
        <v>74</v>
      </c>
      <c r="D37" s="38" t="s">
        <v>11</v>
      </c>
      <c r="E37" s="38" t="s">
        <v>105</v>
      </c>
      <c r="F37" s="77">
        <v>5394514.6399999997</v>
      </c>
      <c r="G37" s="81">
        <v>0</v>
      </c>
      <c r="H37" s="84">
        <v>67.010000000000005</v>
      </c>
      <c r="I37" s="85">
        <v>4</v>
      </c>
      <c r="J37" s="89"/>
    </row>
    <row r="38" spans="1:10" s="14" customFormat="1" x14ac:dyDescent="0.2">
      <c r="A38" s="71" t="s">
        <v>260</v>
      </c>
      <c r="B38" s="71"/>
      <c r="C38" s="38" t="s">
        <v>147</v>
      </c>
      <c r="D38" s="38" t="s">
        <v>9</v>
      </c>
      <c r="E38" s="38" t="s">
        <v>12</v>
      </c>
      <c r="F38" s="77">
        <v>5748115.3700000001</v>
      </c>
      <c r="G38" s="81">
        <v>0</v>
      </c>
      <c r="H38" s="84">
        <v>66.67</v>
      </c>
      <c r="I38" s="85">
        <v>4</v>
      </c>
      <c r="J38" s="89"/>
    </row>
    <row r="39" spans="1:10" s="14" customFormat="1" x14ac:dyDescent="0.2">
      <c r="A39" s="71" t="s">
        <v>260</v>
      </c>
      <c r="B39" s="71"/>
      <c r="C39" s="38" t="s">
        <v>123</v>
      </c>
      <c r="D39" s="38" t="s">
        <v>79</v>
      </c>
      <c r="E39" s="38" t="s">
        <v>12</v>
      </c>
      <c r="F39" s="77">
        <v>1478822</v>
      </c>
      <c r="G39" s="81">
        <v>0</v>
      </c>
      <c r="H39" s="84">
        <v>66</v>
      </c>
      <c r="I39" s="85">
        <v>4</v>
      </c>
      <c r="J39" s="89"/>
    </row>
    <row r="40" spans="1:10" s="14" customFormat="1" x14ac:dyDescent="0.2">
      <c r="A40" s="71" t="s">
        <v>260</v>
      </c>
      <c r="B40" s="71"/>
      <c r="C40" s="38" t="s">
        <v>24</v>
      </c>
      <c r="D40" s="38" t="s">
        <v>9</v>
      </c>
      <c r="E40" s="38" t="s">
        <v>12</v>
      </c>
      <c r="F40" s="77">
        <v>4501138.8</v>
      </c>
      <c r="G40" s="81">
        <v>0</v>
      </c>
      <c r="H40" s="84">
        <v>66</v>
      </c>
      <c r="I40" s="85">
        <v>4</v>
      </c>
      <c r="J40" s="89"/>
    </row>
    <row r="41" spans="1:10" s="14" customFormat="1" x14ac:dyDescent="0.2">
      <c r="A41" s="71" t="s">
        <v>260</v>
      </c>
      <c r="B41" s="71"/>
      <c r="C41" s="38" t="s">
        <v>86</v>
      </c>
      <c r="D41" s="38" t="s">
        <v>38</v>
      </c>
      <c r="E41" s="38" t="s">
        <v>12</v>
      </c>
      <c r="F41" s="77">
        <v>4982080</v>
      </c>
      <c r="G41" s="81">
        <v>0</v>
      </c>
      <c r="H41" s="84">
        <v>65.33</v>
      </c>
      <c r="I41" s="85">
        <v>4</v>
      </c>
      <c r="J41" s="89"/>
    </row>
    <row r="42" spans="1:10" s="14" customFormat="1" x14ac:dyDescent="0.2">
      <c r="A42" s="71" t="s">
        <v>260</v>
      </c>
      <c r="B42" s="71"/>
      <c r="C42" s="38" t="s">
        <v>127</v>
      </c>
      <c r="D42" s="38" t="s">
        <v>54</v>
      </c>
      <c r="E42" s="38" t="s">
        <v>12</v>
      </c>
      <c r="F42" s="77">
        <v>16590875</v>
      </c>
      <c r="G42" s="81">
        <v>0</v>
      </c>
      <c r="H42" s="84">
        <v>64.33</v>
      </c>
      <c r="I42" s="85">
        <v>4</v>
      </c>
      <c r="J42" s="89"/>
    </row>
    <row r="43" spans="1:10" s="14" customFormat="1" x14ac:dyDescent="0.2">
      <c r="A43" s="71" t="s">
        <v>260</v>
      </c>
      <c r="B43" s="71"/>
      <c r="C43" s="38" t="s">
        <v>13</v>
      </c>
      <c r="D43" s="38" t="s">
        <v>14</v>
      </c>
      <c r="E43" s="38" t="s">
        <v>105</v>
      </c>
      <c r="F43" s="77">
        <v>3628371</v>
      </c>
      <c r="G43" s="81">
        <v>0</v>
      </c>
      <c r="H43" s="84">
        <v>63.96</v>
      </c>
      <c r="I43" s="85">
        <v>3</v>
      </c>
      <c r="J43" s="89"/>
    </row>
    <row r="44" spans="1:10" s="14" customFormat="1" x14ac:dyDescent="0.2">
      <c r="A44" s="71" t="s">
        <v>260</v>
      </c>
      <c r="B44" s="71"/>
      <c r="C44" s="38" t="s">
        <v>83</v>
      </c>
      <c r="D44" s="38" t="s">
        <v>84</v>
      </c>
      <c r="E44" s="38" t="s">
        <v>105</v>
      </c>
      <c r="F44" s="77">
        <v>6271521</v>
      </c>
      <c r="G44" s="81">
        <v>0</v>
      </c>
      <c r="H44" s="84">
        <v>63</v>
      </c>
      <c r="I44" s="85">
        <v>4</v>
      </c>
      <c r="J44" s="89"/>
    </row>
    <row r="45" spans="1:10" s="14" customFormat="1" x14ac:dyDescent="0.2">
      <c r="A45" s="71" t="s">
        <v>260</v>
      </c>
      <c r="B45" s="71"/>
      <c r="C45" s="38" t="s">
        <v>148</v>
      </c>
      <c r="D45" s="38" t="s">
        <v>11</v>
      </c>
      <c r="E45" s="38" t="s">
        <v>105</v>
      </c>
      <c r="F45" s="77">
        <v>12000715.560000001</v>
      </c>
      <c r="G45" s="81">
        <v>0</v>
      </c>
      <c r="H45" s="84">
        <v>62.8</v>
      </c>
      <c r="I45" s="85">
        <v>4</v>
      </c>
      <c r="J45" s="89"/>
    </row>
    <row r="46" spans="1:10" s="14" customFormat="1" x14ac:dyDescent="0.2">
      <c r="A46" s="71" t="s">
        <v>260</v>
      </c>
      <c r="B46" s="71"/>
      <c r="C46" s="38" t="s">
        <v>126</v>
      </c>
      <c r="D46" s="38" t="s">
        <v>115</v>
      </c>
      <c r="E46" s="38" t="s">
        <v>105</v>
      </c>
      <c r="F46" s="77">
        <v>3657258</v>
      </c>
      <c r="G46" s="81">
        <v>0</v>
      </c>
      <c r="H46" s="84">
        <v>62.34</v>
      </c>
      <c r="I46" s="85">
        <v>4</v>
      </c>
      <c r="J46" s="89"/>
    </row>
    <row r="47" spans="1:10" s="14" customFormat="1" x14ac:dyDescent="0.2">
      <c r="A47" s="71" t="s">
        <v>260</v>
      </c>
      <c r="B47" s="71"/>
      <c r="C47" s="38" t="s">
        <v>63</v>
      </c>
      <c r="D47" s="38" t="s">
        <v>43</v>
      </c>
      <c r="E47" s="38" t="s">
        <v>12</v>
      </c>
      <c r="F47" s="77">
        <v>9950450</v>
      </c>
      <c r="G47" s="81">
        <v>0</v>
      </c>
      <c r="H47" s="84">
        <v>62.33</v>
      </c>
      <c r="I47" s="85">
        <v>6</v>
      </c>
      <c r="J47" s="89"/>
    </row>
    <row r="48" spans="1:10" s="14" customFormat="1" x14ac:dyDescent="0.2">
      <c r="A48" s="71" t="s">
        <v>260</v>
      </c>
      <c r="B48" s="71"/>
      <c r="C48" s="38" t="s">
        <v>78</v>
      </c>
      <c r="D48" s="38" t="s">
        <v>79</v>
      </c>
      <c r="E48" s="38" t="s">
        <v>12</v>
      </c>
      <c r="F48" s="77">
        <v>1435902.3</v>
      </c>
      <c r="G48" s="81">
        <v>0</v>
      </c>
      <c r="H48" s="84">
        <v>60</v>
      </c>
      <c r="I48" s="85">
        <v>6</v>
      </c>
      <c r="J48" s="89"/>
    </row>
    <row r="49" spans="1:10" s="14" customFormat="1" x14ac:dyDescent="0.2">
      <c r="A49" s="71" t="s">
        <v>260</v>
      </c>
      <c r="B49" s="71"/>
      <c r="C49" s="38" t="s">
        <v>139</v>
      </c>
      <c r="D49" s="38" t="s">
        <v>34</v>
      </c>
      <c r="E49" s="38" t="s">
        <v>12</v>
      </c>
      <c r="F49" s="77">
        <v>8510481</v>
      </c>
      <c r="G49" s="81">
        <v>0</v>
      </c>
      <c r="H49" s="84">
        <v>60</v>
      </c>
      <c r="I49" s="85">
        <v>6</v>
      </c>
      <c r="J49" s="89"/>
    </row>
    <row r="50" spans="1:10" s="14" customFormat="1" x14ac:dyDescent="0.2">
      <c r="A50" s="71" t="s">
        <v>260</v>
      </c>
      <c r="B50" s="71"/>
      <c r="C50" s="38" t="s">
        <v>122</v>
      </c>
      <c r="D50" s="38" t="s">
        <v>31</v>
      </c>
      <c r="E50" s="38" t="s">
        <v>105</v>
      </c>
      <c r="F50" s="77">
        <v>3444000</v>
      </c>
      <c r="G50" s="81">
        <v>0</v>
      </c>
      <c r="H50" s="84">
        <v>59.3</v>
      </c>
      <c r="I50" s="85">
        <v>5</v>
      </c>
      <c r="J50" s="89"/>
    </row>
    <row r="51" spans="1:10" s="14" customFormat="1" x14ac:dyDescent="0.2">
      <c r="A51" s="71" t="s">
        <v>260</v>
      </c>
      <c r="B51" s="71"/>
      <c r="C51" s="38" t="s">
        <v>80</v>
      </c>
      <c r="D51" s="38" t="s">
        <v>54</v>
      </c>
      <c r="E51" s="38" t="s">
        <v>105</v>
      </c>
      <c r="F51" s="77">
        <v>8793237</v>
      </c>
      <c r="G51" s="81">
        <v>0</v>
      </c>
      <c r="H51" s="84">
        <v>59</v>
      </c>
      <c r="I51" s="85">
        <v>6</v>
      </c>
      <c r="J51" s="89"/>
    </row>
    <row r="52" spans="1:10" s="14" customFormat="1" x14ac:dyDescent="0.2">
      <c r="A52" s="71" t="s">
        <v>260</v>
      </c>
      <c r="B52" s="71"/>
      <c r="C52" s="38" t="s">
        <v>149</v>
      </c>
      <c r="D52" s="38" t="s">
        <v>17</v>
      </c>
      <c r="E52" s="38" t="s">
        <v>12</v>
      </c>
      <c r="F52" s="77">
        <v>6744290.0700000003</v>
      </c>
      <c r="G52" s="81">
        <v>0</v>
      </c>
      <c r="H52" s="84">
        <v>58.67</v>
      </c>
      <c r="I52" s="85">
        <v>6</v>
      </c>
      <c r="J52" s="89"/>
    </row>
    <row r="53" spans="1:10" s="14" customFormat="1" x14ac:dyDescent="0.2">
      <c r="A53" s="71" t="s">
        <v>260</v>
      </c>
      <c r="B53" s="71"/>
      <c r="C53" s="38" t="s">
        <v>150</v>
      </c>
      <c r="D53" s="38" t="s">
        <v>11</v>
      </c>
      <c r="E53" s="38" t="s">
        <v>105</v>
      </c>
      <c r="F53" s="77">
        <v>4079054.17</v>
      </c>
      <c r="G53" s="81">
        <v>0</v>
      </c>
      <c r="H53" s="84">
        <v>58.66</v>
      </c>
      <c r="I53" s="85">
        <v>5</v>
      </c>
      <c r="J53" s="89"/>
    </row>
    <row r="54" spans="1:10" s="14" customFormat="1" x14ac:dyDescent="0.2">
      <c r="A54" s="71" t="s">
        <v>260</v>
      </c>
      <c r="B54" s="71"/>
      <c r="C54" s="38" t="s">
        <v>151</v>
      </c>
      <c r="D54" s="38" t="s">
        <v>26</v>
      </c>
      <c r="E54" s="38" t="s">
        <v>12</v>
      </c>
      <c r="F54" s="77">
        <v>1071672</v>
      </c>
      <c r="G54" s="81">
        <v>0</v>
      </c>
      <c r="H54" s="84">
        <v>54</v>
      </c>
      <c r="I54" s="85">
        <v>7</v>
      </c>
      <c r="J54" s="89"/>
    </row>
    <row r="55" spans="1:10" s="14" customFormat="1" x14ac:dyDescent="0.2">
      <c r="A55" s="71" t="s">
        <v>260</v>
      </c>
      <c r="B55" s="71"/>
      <c r="C55" s="38" t="s">
        <v>70</v>
      </c>
      <c r="D55" s="38" t="s">
        <v>26</v>
      </c>
      <c r="E55" s="38" t="s">
        <v>12</v>
      </c>
      <c r="F55" s="77">
        <v>4600000</v>
      </c>
      <c r="G55" s="81">
        <v>0</v>
      </c>
      <c r="H55" s="84">
        <v>51.33</v>
      </c>
      <c r="I55" s="85">
        <v>6</v>
      </c>
      <c r="J55" s="89"/>
    </row>
    <row r="56" spans="1:10" s="14" customFormat="1" x14ac:dyDescent="0.2">
      <c r="A56" s="71" t="s">
        <v>260</v>
      </c>
      <c r="B56" s="71"/>
      <c r="C56" s="38" t="s">
        <v>73</v>
      </c>
      <c r="D56" s="38" t="s">
        <v>19</v>
      </c>
      <c r="E56" s="38" t="s">
        <v>12</v>
      </c>
      <c r="F56" s="77">
        <v>3050000</v>
      </c>
      <c r="G56" s="81">
        <v>0</v>
      </c>
      <c r="H56" s="84">
        <v>41.67</v>
      </c>
      <c r="I56" s="85">
        <v>6</v>
      </c>
      <c r="J56" s="89"/>
    </row>
    <row r="57" spans="1:10" ht="15.75" customHeight="1" x14ac:dyDescent="0.25">
      <c r="A57" s="10"/>
      <c r="B57" s="10"/>
      <c r="C57" s="10"/>
      <c r="D57" s="10"/>
      <c r="E57" s="10"/>
      <c r="F57" s="66" t="s">
        <v>47</v>
      </c>
      <c r="G57" s="66" t="s">
        <v>48</v>
      </c>
      <c r="H57" s="71"/>
      <c r="I57" s="71"/>
    </row>
    <row r="58" spans="1:10" x14ac:dyDescent="0.2">
      <c r="A58" s="21"/>
      <c r="B58" s="21"/>
      <c r="C58" s="21"/>
      <c r="D58" s="21"/>
      <c r="E58" s="21"/>
      <c r="F58" s="22">
        <f>SUM('ERF 2R W1'!F28:F56)+SUM(F3:F25)</f>
        <v>380873781.38</v>
      </c>
      <c r="G58" s="22">
        <f>SUM('ERF 2R W1'!G28:G56)+SUM(G3:G25)</f>
        <v>199449497.88999999</v>
      </c>
      <c r="H58" s="21"/>
      <c r="I58" s="21"/>
    </row>
    <row r="64" spans="1:10" x14ac:dyDescent="0.2">
      <c r="B64" s="1"/>
      <c r="C64" s="1"/>
      <c r="D64" s="1"/>
      <c r="E64" s="1"/>
      <c r="F64" s="1"/>
      <c r="G64" s="1"/>
      <c r="H64" s="1"/>
    </row>
  </sheetData>
  <sortState xmlns:xlrd2="http://schemas.microsoft.com/office/spreadsheetml/2017/richdata2" ref="B3:H26">
    <sortCondition descending="1" ref="H3:H26"/>
  </sortState>
  <mergeCells count="1">
    <mergeCell ref="A27:I27"/>
  </mergeCells>
  <phoneticPr fontId="2" type="noConversion"/>
  <conditionalFormatting sqref="H3:H25">
    <cfRule type="cellIs" dxfId="3" priority="18" operator="lessThan">
      <formula>70</formula>
    </cfRule>
  </conditionalFormatting>
  <conditionalFormatting sqref="H34:H57">
    <cfRule type="cellIs" dxfId="2" priority="2" operator="greaterThan">
      <formula>70</formula>
    </cfRule>
  </conditionalFormatting>
  <conditionalFormatting sqref="I28:I57">
    <cfRule type="cellIs" dxfId="1" priority="1" operator="greaterThan">
      <formula>70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45364-5029-44A1-9C06-631BA2E468E2}">
  <dimension ref="A1:H16"/>
  <sheetViews>
    <sheetView workbookViewId="0">
      <selection activeCell="F31" sqref="F31"/>
    </sheetView>
  </sheetViews>
  <sheetFormatPr defaultColWidth="9.140625" defaultRowHeight="14.25" x14ac:dyDescent="0.2"/>
  <cols>
    <col min="1" max="1" width="31.140625" style="12" customWidth="1"/>
    <col min="2" max="2" width="31.28515625" style="12" customWidth="1"/>
    <col min="3" max="3" width="25.7109375" style="12" customWidth="1"/>
    <col min="4" max="4" width="34" style="12" customWidth="1"/>
    <col min="5" max="5" width="25.7109375" style="12" customWidth="1"/>
    <col min="6" max="6" width="25.7109375" style="13" customWidth="1"/>
    <col min="7" max="7" width="25.7109375" style="12" customWidth="1"/>
    <col min="8" max="8" width="13.7109375" style="1" customWidth="1"/>
    <col min="9" max="16384" width="9.140625" style="1"/>
  </cols>
  <sheetData>
    <row r="1" spans="1:8" ht="51.75" customHeight="1" x14ac:dyDescent="0.25">
      <c r="A1" s="65" t="s">
        <v>99</v>
      </c>
      <c r="B1" s="65" t="s">
        <v>2</v>
      </c>
      <c r="C1" s="65" t="s">
        <v>3</v>
      </c>
      <c r="D1" s="65" t="s">
        <v>4</v>
      </c>
      <c r="E1" s="66" t="s">
        <v>5</v>
      </c>
      <c r="F1" s="67" t="s">
        <v>6</v>
      </c>
      <c r="G1" s="68" t="s">
        <v>7</v>
      </c>
      <c r="H1" s="17" t="s">
        <v>100</v>
      </c>
    </row>
    <row r="2" spans="1:8" x14ac:dyDescent="0.2">
      <c r="A2" s="2" t="s">
        <v>152</v>
      </c>
      <c r="B2" s="18" t="s">
        <v>153</v>
      </c>
      <c r="C2" s="18" t="s">
        <v>127</v>
      </c>
      <c r="D2" s="15"/>
      <c r="E2" s="19">
        <v>8326548</v>
      </c>
      <c r="F2" s="19">
        <v>3595247.99</v>
      </c>
      <c r="G2" s="4">
        <v>64.66</v>
      </c>
      <c r="H2" s="2" t="b">
        <f>'ERF-2-L'!$E4='ERF-2-L'!$F4</f>
        <v>1</v>
      </c>
    </row>
    <row r="3" spans="1:8" x14ac:dyDescent="0.2">
      <c r="A3" s="2" t="s">
        <v>152</v>
      </c>
      <c r="B3" s="18" t="s">
        <v>154</v>
      </c>
      <c r="C3" s="18" t="s">
        <v>81</v>
      </c>
      <c r="D3" s="15"/>
      <c r="E3" s="19">
        <v>1168774</v>
      </c>
      <c r="F3" s="19">
        <v>1168774</v>
      </c>
      <c r="G3" s="4">
        <v>64.33</v>
      </c>
      <c r="H3" s="2" t="b">
        <f>'ERF-2-L'!$E3='ERF-2-L'!$F3</f>
        <v>1</v>
      </c>
    </row>
    <row r="4" spans="1:8" x14ac:dyDescent="0.2">
      <c r="A4" s="2" t="s">
        <v>152</v>
      </c>
      <c r="B4" s="18" t="s">
        <v>55</v>
      </c>
      <c r="C4" s="18" t="s">
        <v>55</v>
      </c>
      <c r="D4" s="15"/>
      <c r="E4" s="19">
        <v>10997001.359999999</v>
      </c>
      <c r="F4" s="19">
        <v>10997001.359999999</v>
      </c>
      <c r="G4" s="4">
        <v>64.33</v>
      </c>
      <c r="H4" s="2" t="b">
        <f>'ERF-2-L'!$E7='ERF-2-L'!$F7</f>
        <v>1</v>
      </c>
    </row>
    <row r="5" spans="1:8" x14ac:dyDescent="0.2">
      <c r="A5" s="2" t="s">
        <v>152</v>
      </c>
      <c r="B5" s="18" t="s">
        <v>155</v>
      </c>
      <c r="C5" s="18" t="s">
        <v>143</v>
      </c>
      <c r="D5" s="15"/>
      <c r="E5" s="19">
        <v>2733374.11</v>
      </c>
      <c r="F5" s="19">
        <v>2733374.11</v>
      </c>
      <c r="G5" s="4">
        <v>63.66</v>
      </c>
      <c r="H5" s="2" t="b">
        <f>'ERF-2-L'!$E5='ERF-2-L'!$F5</f>
        <v>1</v>
      </c>
    </row>
    <row r="6" spans="1:8" x14ac:dyDescent="0.2">
      <c r="A6" s="2" t="s">
        <v>152</v>
      </c>
      <c r="B6" s="18" t="s">
        <v>141</v>
      </c>
      <c r="C6" s="18" t="s">
        <v>81</v>
      </c>
      <c r="D6" s="15"/>
      <c r="E6" s="19">
        <v>14958332</v>
      </c>
      <c r="F6" s="19">
        <v>14958332</v>
      </c>
      <c r="G6" s="4">
        <v>63</v>
      </c>
      <c r="H6" s="2" t="b">
        <f>'ERF-2-L'!$E2='ERF-2-L'!$F2</f>
        <v>0</v>
      </c>
    </row>
    <row r="7" spans="1:8" x14ac:dyDescent="0.2">
      <c r="A7" s="2" t="s">
        <v>152</v>
      </c>
      <c r="B7" s="18" t="s">
        <v>96</v>
      </c>
      <c r="C7" s="18" t="s">
        <v>96</v>
      </c>
      <c r="D7" s="15"/>
      <c r="E7" s="19">
        <v>10849032.35</v>
      </c>
      <c r="F7" s="19">
        <v>10849032.35</v>
      </c>
      <c r="G7" s="4">
        <v>62.66</v>
      </c>
      <c r="H7" s="2" t="b">
        <f>'ERF-2-L'!$E9='ERF-2-L'!$F9</f>
        <v>0</v>
      </c>
    </row>
    <row r="8" spans="1:8" x14ac:dyDescent="0.2">
      <c r="A8" s="2" t="s">
        <v>152</v>
      </c>
      <c r="B8" s="18" t="s">
        <v>156</v>
      </c>
      <c r="C8" s="18" t="s">
        <v>42</v>
      </c>
      <c r="D8" s="15"/>
      <c r="E8" s="19">
        <v>950000</v>
      </c>
      <c r="F8" s="19">
        <v>950000</v>
      </c>
      <c r="G8" s="4">
        <v>57.66</v>
      </c>
      <c r="H8" s="2" t="b">
        <f>'ERF-2-L'!$E6='ERF-2-L'!$F6</f>
        <v>1</v>
      </c>
    </row>
    <row r="9" spans="1:8" x14ac:dyDescent="0.2">
      <c r="A9" s="2" t="s">
        <v>152</v>
      </c>
      <c r="B9" s="18" t="s">
        <v>157</v>
      </c>
      <c r="C9" s="18" t="s">
        <v>125</v>
      </c>
      <c r="D9" s="15"/>
      <c r="E9" s="19">
        <v>4011000</v>
      </c>
      <c r="F9" s="19">
        <v>2446500</v>
      </c>
      <c r="G9" s="4">
        <v>51.33</v>
      </c>
      <c r="H9" s="2" t="b">
        <f>'ERF-2-L'!$E8='ERF-2-L'!$F8</f>
        <v>1</v>
      </c>
    </row>
    <row r="10" spans="1:8" x14ac:dyDescent="0.2">
      <c r="A10" s="21"/>
      <c r="B10" s="21" t="s">
        <v>23</v>
      </c>
      <c r="C10" s="21"/>
      <c r="D10" s="21"/>
      <c r="E10" s="22">
        <f>SUM(E2:E9)</f>
        <v>53994061.82</v>
      </c>
      <c r="F10" s="22">
        <f>SUM(F2:F9)</f>
        <v>47698261.810000002</v>
      </c>
      <c r="G10" s="5"/>
      <c r="H10" s="2" t="b">
        <f>'ERF-2-L'!$E10='ERF-2-L'!$F10</f>
        <v>0</v>
      </c>
    </row>
    <row r="11" spans="1:8" x14ac:dyDescent="0.2">
      <c r="A11" s="2"/>
      <c r="B11" s="3"/>
      <c r="C11" s="3"/>
      <c r="D11" s="3"/>
      <c r="E11" s="6"/>
      <c r="F11" s="7"/>
      <c r="G11" s="8"/>
      <c r="H11" s="9"/>
    </row>
    <row r="12" spans="1:8" ht="30.75" customHeight="1" x14ac:dyDescent="0.25">
      <c r="A12" s="10"/>
      <c r="B12" s="10"/>
      <c r="C12" s="10"/>
      <c r="D12" s="10"/>
      <c r="E12" s="66" t="s">
        <v>47</v>
      </c>
      <c r="F12" s="66" t="s">
        <v>48</v>
      </c>
      <c r="G12" s="10"/>
      <c r="H12" s="11"/>
    </row>
    <row r="13" spans="1:8" x14ac:dyDescent="0.2">
      <c r="A13" s="21"/>
      <c r="B13" s="21"/>
      <c r="C13" s="21"/>
      <c r="D13" s="21"/>
      <c r="E13" s="22">
        <f>SUM(E11:E11)+SUM(E2:E9)</f>
        <v>53994061.82</v>
      </c>
      <c r="F13" s="22">
        <f>SUM(F11:F11)+SUM(F2:F9)</f>
        <v>47698261.810000002</v>
      </c>
      <c r="G13" s="10"/>
      <c r="H13" s="11"/>
    </row>
    <row r="16" spans="1:8" x14ac:dyDescent="0.2">
      <c r="A16" s="120" t="s">
        <v>118</v>
      </c>
      <c r="B16" s="120"/>
      <c r="C16" s="120"/>
      <c r="D16" s="120"/>
      <c r="E16" s="120"/>
      <c r="F16" s="120"/>
      <c r="G16" s="120"/>
      <c r="H16" s="120"/>
    </row>
  </sheetData>
  <sortState xmlns:xlrd2="http://schemas.microsoft.com/office/spreadsheetml/2017/richdata2" ref="A2:H10">
    <sortCondition descending="1" ref="G2:G10"/>
  </sortState>
  <mergeCells count="1">
    <mergeCell ref="A16:H16"/>
  </mergeCells>
  <conditionalFormatting sqref="H2:H10">
    <cfRule type="cellIs" dxfId="0" priority="1" operator="equal">
      <formula>FALSE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83A27-A7D1-4C0C-8ADA-ACDC252AAF6E}">
  <sheetPr>
    <tabColor rgb="FF92D050"/>
  </sheetPr>
  <dimension ref="A1:J47"/>
  <sheetViews>
    <sheetView workbookViewId="0">
      <selection activeCell="E6" sqref="E6"/>
    </sheetView>
  </sheetViews>
  <sheetFormatPr defaultColWidth="9.140625" defaultRowHeight="14.25" x14ac:dyDescent="0.2"/>
  <cols>
    <col min="1" max="1" width="16.28515625" style="1" customWidth="1"/>
    <col min="2" max="2" width="10" style="12" customWidth="1"/>
    <col min="3" max="3" width="61.85546875" style="12" customWidth="1"/>
    <col min="4" max="5" width="25.7109375" style="12" customWidth="1"/>
    <col min="6" max="6" width="25.7109375" style="13" customWidth="1"/>
    <col min="7" max="7" width="25.7109375" style="12" customWidth="1"/>
    <col min="8" max="8" width="10.5703125" style="57" customWidth="1"/>
    <col min="9" max="16384" width="9.140625" style="1"/>
  </cols>
  <sheetData>
    <row r="1" spans="1:10" ht="120" customHeight="1" x14ac:dyDescent="0.2"/>
    <row r="2" spans="1:10" ht="63" customHeight="1" x14ac:dyDescent="0.25">
      <c r="A2" s="39" t="s">
        <v>0</v>
      </c>
      <c r="B2" s="39" t="s">
        <v>1</v>
      </c>
      <c r="C2" s="65" t="s">
        <v>304</v>
      </c>
      <c r="D2" s="39" t="s">
        <v>3</v>
      </c>
      <c r="E2" s="40" t="s">
        <v>5</v>
      </c>
      <c r="F2" s="41" t="s">
        <v>6</v>
      </c>
      <c r="G2" s="58" t="s">
        <v>7</v>
      </c>
      <c r="H2" s="63" t="s">
        <v>71</v>
      </c>
      <c r="I2" s="42"/>
      <c r="J2" s="42"/>
    </row>
    <row r="3" spans="1:10" x14ac:dyDescent="0.2">
      <c r="A3" s="26" t="s">
        <v>258</v>
      </c>
      <c r="B3" s="26" t="s">
        <v>258</v>
      </c>
      <c r="C3" s="44" t="s">
        <v>211</v>
      </c>
      <c r="D3" s="44" t="s">
        <v>50</v>
      </c>
      <c r="E3" s="45">
        <v>4881272</v>
      </c>
      <c r="F3" s="45">
        <v>4881272</v>
      </c>
      <c r="G3" s="46">
        <v>80.33</v>
      </c>
      <c r="H3" s="64">
        <v>0</v>
      </c>
      <c r="I3" s="42"/>
      <c r="J3" s="42"/>
    </row>
    <row r="4" spans="1:10" x14ac:dyDescent="0.2">
      <c r="A4" s="26" t="s">
        <v>258</v>
      </c>
      <c r="B4" s="26" t="s">
        <v>258</v>
      </c>
      <c r="C4" s="44" t="s">
        <v>212</v>
      </c>
      <c r="D4" s="44" t="s">
        <v>85</v>
      </c>
      <c r="E4" s="45">
        <v>5070057.68</v>
      </c>
      <c r="F4" s="45">
        <v>5070057.68</v>
      </c>
      <c r="G4" s="47">
        <v>76.333333330000002</v>
      </c>
      <c r="H4" s="64">
        <v>0</v>
      </c>
      <c r="I4" s="42"/>
      <c r="J4" s="42"/>
    </row>
    <row r="5" spans="1:10" x14ac:dyDescent="0.2">
      <c r="A5" s="26" t="s">
        <v>258</v>
      </c>
      <c r="B5" s="26" t="s">
        <v>258</v>
      </c>
      <c r="C5" s="44" t="s">
        <v>213</v>
      </c>
      <c r="D5" s="44" t="s">
        <v>158</v>
      </c>
      <c r="E5" s="45">
        <v>317236</v>
      </c>
      <c r="F5" s="45">
        <v>317236</v>
      </c>
      <c r="G5" s="47">
        <v>74</v>
      </c>
      <c r="H5" s="64">
        <v>0</v>
      </c>
      <c r="I5" s="42"/>
      <c r="J5" s="42"/>
    </row>
    <row r="6" spans="1:10" x14ac:dyDescent="0.2">
      <c r="A6" s="26" t="s">
        <v>258</v>
      </c>
      <c r="B6" s="26" t="s">
        <v>258</v>
      </c>
      <c r="C6" s="18" t="s">
        <v>214</v>
      </c>
      <c r="D6" s="44" t="s">
        <v>54</v>
      </c>
      <c r="E6" s="45">
        <v>4708015</v>
      </c>
      <c r="F6" s="45">
        <v>4708015</v>
      </c>
      <c r="G6" s="47">
        <v>72.333333330000002</v>
      </c>
      <c r="H6" s="64">
        <v>0</v>
      </c>
      <c r="I6" s="42"/>
      <c r="J6" s="42"/>
    </row>
    <row r="7" spans="1:10" x14ac:dyDescent="0.2">
      <c r="A7" s="26" t="s">
        <v>258</v>
      </c>
      <c r="B7" s="26" t="s">
        <v>258</v>
      </c>
      <c r="C7" s="44" t="s">
        <v>215</v>
      </c>
      <c r="D7" s="44" t="s">
        <v>9</v>
      </c>
      <c r="E7" s="45">
        <v>1322281.4099999999</v>
      </c>
      <c r="F7" s="45">
        <v>1322281.4099999999</v>
      </c>
      <c r="G7" s="47">
        <v>72.333333330000002</v>
      </c>
      <c r="H7" s="64">
        <v>0</v>
      </c>
      <c r="I7" s="42"/>
      <c r="J7" s="42"/>
    </row>
    <row r="8" spans="1:10" x14ac:dyDescent="0.2">
      <c r="A8" s="26" t="s">
        <v>258</v>
      </c>
      <c r="B8" s="26" t="s">
        <v>258</v>
      </c>
      <c r="C8" s="44" t="s">
        <v>216</v>
      </c>
      <c r="D8" s="44" t="s">
        <v>9</v>
      </c>
      <c r="E8" s="45">
        <v>1747385</v>
      </c>
      <c r="F8" s="45">
        <v>1747385</v>
      </c>
      <c r="G8" s="47">
        <v>72.333333330000002</v>
      </c>
      <c r="H8" s="64">
        <v>0</v>
      </c>
      <c r="I8" s="42"/>
      <c r="J8" s="42"/>
    </row>
    <row r="9" spans="1:10" x14ac:dyDescent="0.2">
      <c r="A9" s="26" t="s">
        <v>258</v>
      </c>
      <c r="B9" s="26" t="s">
        <v>258</v>
      </c>
      <c r="C9" s="44" t="s">
        <v>217</v>
      </c>
      <c r="D9" s="44" t="s">
        <v>77</v>
      </c>
      <c r="E9" s="45">
        <v>4079416.72</v>
      </c>
      <c r="F9" s="45">
        <v>4079416.72</v>
      </c>
      <c r="G9" s="46">
        <v>71.66</v>
      </c>
      <c r="H9" s="64">
        <v>0</v>
      </c>
      <c r="I9" s="42"/>
      <c r="J9" s="42"/>
    </row>
    <row r="10" spans="1:10" x14ac:dyDescent="0.2">
      <c r="A10" s="26" t="s">
        <v>258</v>
      </c>
      <c r="B10" s="26" t="s">
        <v>258</v>
      </c>
      <c r="C10" s="44" t="s">
        <v>218</v>
      </c>
      <c r="D10" s="44" t="s">
        <v>11</v>
      </c>
      <c r="E10" s="45">
        <v>1828394</v>
      </c>
      <c r="F10" s="45">
        <v>1828394</v>
      </c>
      <c r="G10" s="46">
        <v>71</v>
      </c>
      <c r="H10" s="64">
        <v>0</v>
      </c>
      <c r="I10" s="42"/>
      <c r="J10" s="42"/>
    </row>
    <row r="11" spans="1:10" x14ac:dyDescent="0.2">
      <c r="A11" s="26" t="s">
        <v>258</v>
      </c>
      <c r="B11" s="26" t="s">
        <v>258</v>
      </c>
      <c r="C11" s="44" t="s">
        <v>219</v>
      </c>
      <c r="D11" s="44" t="s">
        <v>20</v>
      </c>
      <c r="E11" s="45">
        <v>1843500</v>
      </c>
      <c r="F11" s="45">
        <v>1843500</v>
      </c>
      <c r="G11" s="59">
        <v>70</v>
      </c>
      <c r="H11" s="64">
        <v>0</v>
      </c>
      <c r="I11" s="42"/>
      <c r="J11" s="42"/>
    </row>
    <row r="12" spans="1:10" x14ac:dyDescent="0.2">
      <c r="A12" s="26" t="s">
        <v>258</v>
      </c>
      <c r="B12" s="26" t="s">
        <v>258</v>
      </c>
      <c r="C12" s="44" t="s">
        <v>220</v>
      </c>
      <c r="D12" s="44" t="s">
        <v>159</v>
      </c>
      <c r="E12" s="45">
        <v>2370460</v>
      </c>
      <c r="F12" s="45">
        <v>2370460</v>
      </c>
      <c r="G12" s="59">
        <v>69</v>
      </c>
      <c r="H12" s="64">
        <v>0</v>
      </c>
      <c r="I12" s="42"/>
      <c r="J12" s="42"/>
    </row>
    <row r="13" spans="1:10" x14ac:dyDescent="0.2">
      <c r="A13" s="26" t="s">
        <v>258</v>
      </c>
      <c r="B13" s="26" t="s">
        <v>258</v>
      </c>
      <c r="C13" s="44" t="s">
        <v>221</v>
      </c>
      <c r="D13" s="44" t="s">
        <v>160</v>
      </c>
      <c r="E13" s="45">
        <v>2520000</v>
      </c>
      <c r="F13" s="45">
        <v>2520000</v>
      </c>
      <c r="G13" s="59">
        <v>68.66</v>
      </c>
      <c r="H13" s="64">
        <v>0</v>
      </c>
      <c r="I13" s="42"/>
      <c r="J13" s="42"/>
    </row>
    <row r="14" spans="1:10" x14ac:dyDescent="0.2">
      <c r="A14" s="26" t="s">
        <v>258</v>
      </c>
      <c r="B14" s="26" t="s">
        <v>258</v>
      </c>
      <c r="C14" s="44" t="s">
        <v>222</v>
      </c>
      <c r="D14" s="44" t="s">
        <v>31</v>
      </c>
      <c r="E14" s="45">
        <v>3627030</v>
      </c>
      <c r="F14" s="45">
        <v>3627030</v>
      </c>
      <c r="G14" s="60">
        <v>68</v>
      </c>
      <c r="H14" s="64">
        <v>0</v>
      </c>
      <c r="I14" s="42"/>
      <c r="J14" s="42"/>
    </row>
    <row r="15" spans="1:10" x14ac:dyDescent="0.2">
      <c r="A15" s="26" t="s">
        <v>258</v>
      </c>
      <c r="B15" s="26" t="s">
        <v>258</v>
      </c>
      <c r="C15" s="44" t="s">
        <v>223</v>
      </c>
      <c r="D15" s="44" t="s">
        <v>56</v>
      </c>
      <c r="E15" s="45">
        <v>1321215</v>
      </c>
      <c r="F15" s="45">
        <v>1321215</v>
      </c>
      <c r="G15" s="59">
        <v>68</v>
      </c>
      <c r="H15" s="64">
        <v>0</v>
      </c>
      <c r="I15" s="42"/>
      <c r="J15" s="42"/>
    </row>
    <row r="16" spans="1:10" x14ac:dyDescent="0.2">
      <c r="A16" s="26" t="s">
        <v>258</v>
      </c>
      <c r="B16" s="26" t="s">
        <v>258</v>
      </c>
      <c r="C16" s="44" t="s">
        <v>224</v>
      </c>
      <c r="D16" s="44" t="s">
        <v>38</v>
      </c>
      <c r="E16" s="45">
        <v>1787998</v>
      </c>
      <c r="F16" s="45">
        <v>1787998</v>
      </c>
      <c r="G16" s="59">
        <v>68</v>
      </c>
      <c r="H16" s="64">
        <v>0</v>
      </c>
      <c r="I16" s="42"/>
      <c r="J16" s="42"/>
    </row>
    <row r="17" spans="1:10" x14ac:dyDescent="0.2">
      <c r="A17" s="26" t="s">
        <v>258</v>
      </c>
      <c r="B17" s="26" t="s">
        <v>258</v>
      </c>
      <c r="C17" s="44" t="s">
        <v>225</v>
      </c>
      <c r="D17" s="44" t="s">
        <v>14</v>
      </c>
      <c r="E17" s="45">
        <v>1566604.18</v>
      </c>
      <c r="F17" s="45">
        <v>1566604.18</v>
      </c>
      <c r="G17" s="59">
        <v>67.66</v>
      </c>
      <c r="H17" s="64">
        <v>0</v>
      </c>
      <c r="I17" s="42"/>
      <c r="J17" s="42"/>
    </row>
    <row r="18" spans="1:10" x14ac:dyDescent="0.2">
      <c r="A18" s="26" t="s">
        <v>258</v>
      </c>
      <c r="B18" s="26" t="s">
        <v>258</v>
      </c>
      <c r="C18" s="44" t="s">
        <v>226</v>
      </c>
      <c r="D18" s="44" t="s">
        <v>161</v>
      </c>
      <c r="E18" s="45">
        <v>2085216</v>
      </c>
      <c r="F18" s="45">
        <v>2085216</v>
      </c>
      <c r="G18" s="59">
        <v>65.66</v>
      </c>
      <c r="H18" s="64">
        <v>0</v>
      </c>
      <c r="I18" s="42"/>
      <c r="J18" s="42"/>
    </row>
    <row r="19" spans="1:10" x14ac:dyDescent="0.2">
      <c r="A19" s="26" t="s">
        <v>258</v>
      </c>
      <c r="B19" s="26" t="s">
        <v>258</v>
      </c>
      <c r="C19" s="44" t="s">
        <v>227</v>
      </c>
      <c r="D19" s="44" t="s">
        <v>158</v>
      </c>
      <c r="E19" s="45">
        <v>522619</v>
      </c>
      <c r="F19" s="45">
        <v>522619</v>
      </c>
      <c r="G19" s="59">
        <v>65.66</v>
      </c>
      <c r="H19" s="64">
        <v>0</v>
      </c>
      <c r="I19" s="42"/>
      <c r="J19" s="42"/>
    </row>
    <row r="20" spans="1:10" x14ac:dyDescent="0.2">
      <c r="A20" s="26" t="s">
        <v>258</v>
      </c>
      <c r="B20" s="26" t="s">
        <v>258</v>
      </c>
      <c r="C20" s="44" t="s">
        <v>228</v>
      </c>
      <c r="D20" s="44" t="s">
        <v>41</v>
      </c>
      <c r="E20" s="45">
        <v>1670000</v>
      </c>
      <c r="F20" s="45">
        <v>1670000</v>
      </c>
      <c r="G20" s="60">
        <v>64.666666669999998</v>
      </c>
      <c r="H20" s="64">
        <v>0</v>
      </c>
      <c r="I20" s="42"/>
      <c r="J20" s="42"/>
    </row>
    <row r="21" spans="1:10" ht="15" customHeight="1" x14ac:dyDescent="0.2">
      <c r="A21" s="26" t="s">
        <v>258</v>
      </c>
      <c r="B21" s="26" t="s">
        <v>258</v>
      </c>
      <c r="C21" s="121" t="s">
        <v>229</v>
      </c>
      <c r="D21" s="123" t="s">
        <v>54</v>
      </c>
      <c r="E21" s="45">
        <v>8326548</v>
      </c>
      <c r="F21" s="48">
        <v>4731300.01</v>
      </c>
      <c r="G21" s="124">
        <v>64.666666669999998</v>
      </c>
      <c r="H21" s="126">
        <v>0</v>
      </c>
      <c r="I21" s="42"/>
      <c r="J21" s="42"/>
    </row>
    <row r="22" spans="1:10" ht="16.5" customHeight="1" x14ac:dyDescent="0.2">
      <c r="A22" s="26" t="s">
        <v>258</v>
      </c>
      <c r="B22" s="26" t="s">
        <v>259</v>
      </c>
      <c r="C22" s="122"/>
      <c r="D22" s="122"/>
      <c r="E22" s="49" t="s">
        <v>60</v>
      </c>
      <c r="F22" s="45">
        <v>3595247.99</v>
      </c>
      <c r="G22" s="125"/>
      <c r="H22" s="127"/>
      <c r="I22" s="42"/>
      <c r="J22" s="42"/>
    </row>
    <row r="23" spans="1:10" ht="14.25" customHeight="1" x14ac:dyDescent="0.2">
      <c r="A23" s="26" t="s">
        <v>258</v>
      </c>
      <c r="B23" s="26" t="s">
        <v>259</v>
      </c>
      <c r="C23" s="44" t="s">
        <v>230</v>
      </c>
      <c r="D23" s="44" t="s">
        <v>9</v>
      </c>
      <c r="E23" s="45">
        <v>1168774</v>
      </c>
      <c r="F23" s="45">
        <v>1168774</v>
      </c>
      <c r="G23" s="59">
        <v>64.33</v>
      </c>
      <c r="H23" s="64">
        <v>0</v>
      </c>
      <c r="I23" s="42"/>
      <c r="J23" s="42"/>
    </row>
    <row r="24" spans="1:10" ht="14.25" customHeight="1" x14ac:dyDescent="0.2">
      <c r="A24" s="26" t="s">
        <v>258</v>
      </c>
      <c r="B24" s="26" t="s">
        <v>259</v>
      </c>
      <c r="C24" s="44" t="s">
        <v>231</v>
      </c>
      <c r="D24" s="44" t="s">
        <v>26</v>
      </c>
      <c r="E24" s="45">
        <v>10997001.359999999</v>
      </c>
      <c r="F24" s="45">
        <v>10997001.359999999</v>
      </c>
      <c r="G24" s="59">
        <v>64.33</v>
      </c>
      <c r="H24" s="64">
        <v>0</v>
      </c>
      <c r="I24" s="42"/>
      <c r="J24" s="42"/>
    </row>
    <row r="25" spans="1:10" ht="14.25" customHeight="1" x14ac:dyDescent="0.2">
      <c r="A25" s="26" t="s">
        <v>258</v>
      </c>
      <c r="B25" s="26" t="s">
        <v>259</v>
      </c>
      <c r="C25" s="44" t="s">
        <v>232</v>
      </c>
      <c r="D25" s="44" t="s">
        <v>162</v>
      </c>
      <c r="E25" s="45">
        <v>2733374.11</v>
      </c>
      <c r="F25" s="45">
        <v>2733374.11</v>
      </c>
      <c r="G25" s="59">
        <v>63.66</v>
      </c>
      <c r="H25" s="64">
        <v>0</v>
      </c>
      <c r="I25" s="42"/>
      <c r="J25" s="42"/>
    </row>
    <row r="26" spans="1:10" ht="14.25" customHeight="1" x14ac:dyDescent="0.2">
      <c r="A26" s="26" t="s">
        <v>258</v>
      </c>
      <c r="B26" s="26" t="s">
        <v>259</v>
      </c>
      <c r="C26" s="44" t="s">
        <v>233</v>
      </c>
      <c r="D26" s="44" t="s">
        <v>9</v>
      </c>
      <c r="E26" s="45">
        <v>14958332</v>
      </c>
      <c r="F26" s="45">
        <v>14958332</v>
      </c>
      <c r="G26" s="59">
        <v>63</v>
      </c>
      <c r="H26" s="64">
        <v>0</v>
      </c>
      <c r="I26" s="42"/>
      <c r="J26" s="42"/>
    </row>
    <row r="27" spans="1:10" ht="14.25" customHeight="1" x14ac:dyDescent="0.2">
      <c r="A27" s="26" t="s">
        <v>258</v>
      </c>
      <c r="B27" s="26" t="s">
        <v>259</v>
      </c>
      <c r="C27" s="44" t="s">
        <v>234</v>
      </c>
      <c r="D27" s="44" t="s">
        <v>57</v>
      </c>
      <c r="E27" s="45">
        <v>10849032.35</v>
      </c>
      <c r="F27" s="45">
        <v>10849032.35</v>
      </c>
      <c r="G27" s="59">
        <v>62.66</v>
      </c>
      <c r="H27" s="64">
        <v>0</v>
      </c>
      <c r="I27" s="42"/>
      <c r="J27" s="42"/>
    </row>
    <row r="28" spans="1:10" ht="14.25" customHeight="1" x14ac:dyDescent="0.2">
      <c r="A28" s="26" t="s">
        <v>258</v>
      </c>
      <c r="B28" s="26" t="s">
        <v>259</v>
      </c>
      <c r="C28" s="44" t="s">
        <v>235</v>
      </c>
      <c r="D28" s="44" t="s">
        <v>43</v>
      </c>
      <c r="E28" s="45">
        <v>950000</v>
      </c>
      <c r="F28" s="45">
        <v>950000</v>
      </c>
      <c r="G28" s="59">
        <v>57.66</v>
      </c>
      <c r="H28" s="64">
        <v>0</v>
      </c>
      <c r="I28" s="42"/>
      <c r="J28" s="42"/>
    </row>
    <row r="29" spans="1:10" ht="14.25" customHeight="1" x14ac:dyDescent="0.2">
      <c r="A29" s="26" t="s">
        <v>258</v>
      </c>
      <c r="B29" s="26" t="s">
        <v>259</v>
      </c>
      <c r="C29" s="44" t="s">
        <v>236</v>
      </c>
      <c r="D29" s="44" t="s">
        <v>11</v>
      </c>
      <c r="E29" s="45">
        <v>2446500</v>
      </c>
      <c r="F29" s="45">
        <v>2446500</v>
      </c>
      <c r="G29" s="59">
        <v>51.33</v>
      </c>
      <c r="H29" s="82">
        <v>0</v>
      </c>
      <c r="I29" s="42"/>
      <c r="J29" s="42"/>
    </row>
    <row r="30" spans="1:10" ht="14.25" customHeight="1" x14ac:dyDescent="0.2">
      <c r="A30" s="94"/>
      <c r="B30" s="94"/>
      <c r="C30" s="94" t="s">
        <v>23</v>
      </c>
      <c r="D30" s="94"/>
      <c r="E30" s="95">
        <f>SUM(E3:E29)</f>
        <v>95698261.810000002</v>
      </c>
      <c r="F30" s="95">
        <f>SUM(F3:F29)</f>
        <v>95698261.810000002</v>
      </c>
      <c r="G30" s="96"/>
      <c r="H30" s="97"/>
      <c r="I30" s="42"/>
      <c r="J30" s="42"/>
    </row>
    <row r="31" spans="1:10" ht="14.25" customHeight="1" x14ac:dyDescent="0.2">
      <c r="A31" s="128" t="s">
        <v>305</v>
      </c>
      <c r="B31" s="128"/>
      <c r="C31" s="128"/>
      <c r="D31" s="128"/>
      <c r="E31" s="128"/>
      <c r="F31" s="128"/>
      <c r="G31" s="128"/>
      <c r="H31" s="128"/>
      <c r="J31" s="42"/>
    </row>
    <row r="32" spans="1:10" x14ac:dyDescent="0.2">
      <c r="A32" s="98" t="s">
        <v>258</v>
      </c>
      <c r="B32" s="99"/>
      <c r="C32" s="100" t="s">
        <v>89</v>
      </c>
      <c r="D32" s="101" t="s">
        <v>26</v>
      </c>
      <c r="E32" s="102">
        <v>4108109</v>
      </c>
      <c r="F32" s="103">
        <v>0</v>
      </c>
      <c r="G32" s="104">
        <v>55.666666669999998</v>
      </c>
      <c r="H32" s="104">
        <v>1</v>
      </c>
      <c r="I32" s="42"/>
      <c r="J32" s="42"/>
    </row>
    <row r="33" spans="1:10" x14ac:dyDescent="0.2">
      <c r="A33" s="26" t="s">
        <v>258</v>
      </c>
      <c r="B33" s="43"/>
      <c r="C33" s="44" t="s">
        <v>78</v>
      </c>
      <c r="D33" s="51" t="s">
        <v>79</v>
      </c>
      <c r="E33" s="45">
        <v>1954078</v>
      </c>
      <c r="F33" s="52">
        <v>0</v>
      </c>
      <c r="G33" s="85">
        <v>55.66</v>
      </c>
      <c r="H33" s="85">
        <v>1</v>
      </c>
      <c r="I33" s="42"/>
      <c r="J33" s="42"/>
    </row>
    <row r="34" spans="1:10" x14ac:dyDescent="0.2">
      <c r="A34" s="26" t="s">
        <v>258</v>
      </c>
      <c r="B34" s="43"/>
      <c r="C34" s="44" t="s">
        <v>69</v>
      </c>
      <c r="D34" s="51" t="s">
        <v>11</v>
      </c>
      <c r="E34" s="45">
        <v>2425000</v>
      </c>
      <c r="F34" s="52">
        <v>0</v>
      </c>
      <c r="G34" s="85">
        <v>49</v>
      </c>
      <c r="H34" s="85">
        <v>2</v>
      </c>
      <c r="I34" s="42"/>
      <c r="J34" s="42"/>
    </row>
    <row r="35" spans="1:10" x14ac:dyDescent="0.2">
      <c r="A35" s="26" t="s">
        <v>258</v>
      </c>
      <c r="B35" s="43"/>
      <c r="C35" s="44" t="s">
        <v>163</v>
      </c>
      <c r="D35" s="51" t="s">
        <v>9</v>
      </c>
      <c r="E35" s="45">
        <v>1163828</v>
      </c>
      <c r="F35" s="52">
        <v>0</v>
      </c>
      <c r="G35" s="85">
        <v>48.333333330000002</v>
      </c>
      <c r="H35" s="85">
        <v>2</v>
      </c>
      <c r="I35" s="42"/>
      <c r="J35" s="42"/>
    </row>
    <row r="36" spans="1:10" x14ac:dyDescent="0.2">
      <c r="A36" s="26" t="s">
        <v>258</v>
      </c>
      <c r="B36" s="43"/>
      <c r="C36" s="44" t="s">
        <v>164</v>
      </c>
      <c r="D36" s="51" t="s">
        <v>11</v>
      </c>
      <c r="E36" s="45">
        <v>250000</v>
      </c>
      <c r="F36" s="52">
        <v>0</v>
      </c>
      <c r="G36" s="85">
        <v>47</v>
      </c>
      <c r="H36" s="85">
        <v>4</v>
      </c>
      <c r="I36" s="42"/>
      <c r="J36" s="42"/>
    </row>
    <row r="37" spans="1:10" x14ac:dyDescent="0.2">
      <c r="A37" s="26" t="s">
        <v>258</v>
      </c>
      <c r="B37" s="43"/>
      <c r="C37" s="44" t="s">
        <v>165</v>
      </c>
      <c r="D37" s="51" t="s">
        <v>9</v>
      </c>
      <c r="E37" s="45">
        <v>160600</v>
      </c>
      <c r="F37" s="52">
        <v>0</v>
      </c>
      <c r="G37" s="85">
        <v>45.333333330000002</v>
      </c>
      <c r="H37" s="85">
        <v>3</v>
      </c>
      <c r="I37" s="42"/>
      <c r="J37" s="42"/>
    </row>
    <row r="38" spans="1:10" x14ac:dyDescent="0.2">
      <c r="A38" s="26" t="s">
        <v>258</v>
      </c>
      <c r="B38" s="43"/>
      <c r="C38" s="44" t="s">
        <v>166</v>
      </c>
      <c r="D38" s="51" t="s">
        <v>54</v>
      </c>
      <c r="E38" s="45">
        <v>1480028</v>
      </c>
      <c r="F38" s="52">
        <v>0</v>
      </c>
      <c r="G38" s="85">
        <v>42.66</v>
      </c>
      <c r="H38" s="85">
        <v>3</v>
      </c>
      <c r="I38" s="42"/>
      <c r="J38" s="42"/>
    </row>
    <row r="39" spans="1:10" x14ac:dyDescent="0.2">
      <c r="A39" s="26" t="s">
        <v>258</v>
      </c>
      <c r="B39" s="43"/>
      <c r="C39" s="44" t="s">
        <v>167</v>
      </c>
      <c r="D39" s="51" t="s">
        <v>168</v>
      </c>
      <c r="E39" s="45">
        <v>957070</v>
      </c>
      <c r="F39" s="52">
        <v>0</v>
      </c>
      <c r="G39" s="85">
        <v>41</v>
      </c>
      <c r="H39" s="85">
        <v>4</v>
      </c>
      <c r="I39" s="42"/>
      <c r="J39" s="42"/>
    </row>
    <row r="40" spans="1:10" x14ac:dyDescent="0.2">
      <c r="A40" s="26" t="s">
        <v>258</v>
      </c>
      <c r="B40" s="43"/>
      <c r="C40" s="44" t="s">
        <v>81</v>
      </c>
      <c r="D40" s="51" t="s">
        <v>9</v>
      </c>
      <c r="E40" s="45">
        <v>4050000</v>
      </c>
      <c r="F40" s="52">
        <v>0</v>
      </c>
      <c r="G40" s="85">
        <v>38.659999999999997</v>
      </c>
      <c r="H40" s="85">
        <v>3</v>
      </c>
      <c r="I40" s="42"/>
      <c r="J40" s="42"/>
    </row>
    <row r="41" spans="1:10" ht="17.25" customHeight="1" x14ac:dyDescent="0.25">
      <c r="A41" s="53"/>
      <c r="B41" s="53"/>
      <c r="C41" s="53"/>
      <c r="D41" s="53"/>
      <c r="E41" s="54" t="s">
        <v>47</v>
      </c>
      <c r="F41" s="54" t="s">
        <v>48</v>
      </c>
      <c r="G41" s="61"/>
      <c r="H41" s="82"/>
      <c r="I41" s="42"/>
      <c r="J41" s="42"/>
    </row>
    <row r="42" spans="1:10" x14ac:dyDescent="0.2">
      <c r="A42" s="50"/>
      <c r="B42" s="55"/>
      <c r="C42" s="55"/>
      <c r="D42" s="55"/>
      <c r="E42" s="56">
        <f>SUM(E32:E40)+SUM(E3:E29)</f>
        <v>112246974.81</v>
      </c>
      <c r="F42" s="56">
        <f>SUM(F32:F40)+SUM(F3:F29)</f>
        <v>95698261.810000002</v>
      </c>
      <c r="G42" s="62"/>
      <c r="H42" s="83"/>
      <c r="I42" s="42"/>
      <c r="J42" s="42"/>
    </row>
    <row r="44" spans="1:10" x14ac:dyDescent="0.2">
      <c r="B44" s="1"/>
      <c r="C44" s="1"/>
      <c r="D44" s="1"/>
      <c r="E44" s="1"/>
      <c r="F44" s="1"/>
      <c r="G44" s="1"/>
    </row>
    <row r="45" spans="1:10" x14ac:dyDescent="0.2">
      <c r="B45" s="1"/>
      <c r="C45" s="1"/>
      <c r="D45" s="1"/>
      <c r="E45" s="1"/>
      <c r="F45" s="1"/>
      <c r="G45" s="1"/>
    </row>
    <row r="47" spans="1:10" x14ac:dyDescent="0.2">
      <c r="B47" s="1"/>
      <c r="C47" s="1"/>
      <c r="D47" s="1"/>
      <c r="E47" s="1"/>
      <c r="F47" s="1"/>
      <c r="G47" s="1"/>
    </row>
  </sheetData>
  <sortState xmlns:xlrd2="http://schemas.microsoft.com/office/spreadsheetml/2017/richdata2" ref="B32:G40">
    <sortCondition descending="1" ref="B32:B40"/>
  </sortState>
  <mergeCells count="5">
    <mergeCell ref="C21:C22"/>
    <mergeCell ref="D21:D22"/>
    <mergeCell ref="G21:G22"/>
    <mergeCell ref="H21:H22"/>
    <mergeCell ref="A31:H31"/>
  </mergeCells>
  <phoneticPr fontId="2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3D5FB29CAC924099D53FBF346890BA" ma:contentTypeVersion="14" ma:contentTypeDescription="Create a new document." ma:contentTypeScope="" ma:versionID="592eaac9a5e1b84d83acf91ee62d1dba">
  <xsd:schema xmlns:xsd="http://www.w3.org/2001/XMLSchema" xmlns:xs="http://www.w3.org/2001/XMLSchema" xmlns:p="http://schemas.microsoft.com/office/2006/metadata/properties" xmlns:ns2="b81d817a-1478-46c7-a8b0-e0874bfd524c" xmlns:ns3="13d100e1-537d-40ea-aa89-9894e316499d" targetNamespace="http://schemas.microsoft.com/office/2006/metadata/properties" ma:root="true" ma:fieldsID="543af649ec9b26c2475d640284e1c8f8" ns2:_="" ns3:_="">
    <xsd:import namespace="b81d817a-1478-46c7-a8b0-e0874bfd524c"/>
    <xsd:import namespace="13d100e1-537d-40ea-aa89-9894e316499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d817a-1478-46c7-a8b0-e0874bfd524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c0d52b1-c356-43f9-b908-5152d89e42c9}" ma:internalName="TaxCatchAll" ma:showField="CatchAllData" ma:web="b81d817a-1478-46c7-a8b0-e0874bfd52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d100e1-537d-40ea-aa89-9894e31649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1f3bbd73-d9da-4b59-89ef-5a1da660cd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3d100e1-537d-40ea-aa89-9894e316499d">
      <Terms xmlns="http://schemas.microsoft.com/office/infopath/2007/PartnerControls"/>
    </lcf76f155ced4ddcb4097134ff3c332f>
    <TaxCatchAll xmlns="b81d817a-1478-46c7-a8b0-e0874bfd524c" xsi:nil="true"/>
  </documentManagement>
</p:properties>
</file>

<file path=customXml/itemProps1.xml><?xml version="1.0" encoding="utf-8"?>
<ds:datastoreItem xmlns:ds="http://schemas.openxmlformats.org/officeDocument/2006/customXml" ds:itemID="{C950549D-A33A-4929-9CF2-EBFAEA8979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FF3A72-4B1F-4C65-8CB9-23CA6060BD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1d817a-1478-46c7-a8b0-e0874bfd524c"/>
    <ds:schemaRef ds:uri="13d100e1-537d-40ea-aa89-9894e31649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9FF18A-511E-4075-B570-772720276477}">
  <ds:schemaRefs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13d100e1-537d-40ea-aa89-9894e316499d"/>
    <ds:schemaRef ds:uri="b81d817a-1478-46c7-a8b0-e0874bfd524c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2b828646-b037-4fe7-8415-e935cd34cf96}" enabled="0" method="" siteId="{2b828646-b037-4fe7-8415-e935cd34cf9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ERF 3R W3 (incl. ERF 4L)</vt:lpstr>
      <vt:lpstr>ERF 3R W2 (incl. ERF 4L)</vt:lpstr>
      <vt:lpstr>ERF 3R W1</vt:lpstr>
      <vt:lpstr>ERF-3-L</vt:lpstr>
      <vt:lpstr>ERF 2R W2&amp;3 (incl. ERF 3L)</vt:lpstr>
      <vt:lpstr>ERF 2R W1</vt:lpstr>
      <vt:lpstr>ERF-2-L</vt:lpstr>
      <vt:lpstr>ERF 1 &amp; 2L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Gullalai@HCD</dc:creator>
  <cp:keywords/>
  <dc:description/>
  <cp:lastModifiedBy>Saetern, Lai@HCD</cp:lastModifiedBy>
  <cp:revision/>
  <dcterms:created xsi:type="dcterms:W3CDTF">2024-12-18T19:39:31Z</dcterms:created>
  <dcterms:modified xsi:type="dcterms:W3CDTF">2025-03-07T17:49:24Z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0x010100C43D5FB29CAC924099D53FBF346890BA</vt:lpwstr>
  </property>
  <property fmtid="{D5CDD505-2E9C-101B-9397-08002B2CF9AE}" pid="3" name="MediaServiceImageTags">
    <vt:lpwstr/>
  </property>
</Properties>
</file>