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cahcd-my.sharepoint.com/personal/megan_kirkeby_hcd_ca_gov/Documents/Desktop/"/>
    </mc:Choice>
  </mc:AlternateContent>
  <xr:revisionPtr revIDLastSave="4" documentId="8_{3394AAAD-656B-4BE3-BD16-6768489280A2}" xr6:coauthVersionLast="47" xr6:coauthVersionMax="47" xr10:uidLastSave="{6E55CDA7-9245-4EE8-8031-9AB10E6D1F60}"/>
  <bookViews>
    <workbookView xWindow="-120" yWindow="-120" windowWidth="29040" windowHeight="15840" xr2:uid="{00000000-000D-0000-FFFF-FFFF00000000}"/>
  </bookViews>
  <sheets>
    <sheet name="HHAP 4 Progress Mar 2025" sheetId="3" r:id="rId1"/>
    <sheet name="SPM Update Schedule" sheetId="2" r:id="rId2"/>
  </sheets>
  <definedNames>
    <definedName name="_xlnm._FilterDatabase" localSheetId="0" hidden="1">'HHAP 4 Progress Mar 2025'!$A$3:$AF$48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8" i="3" l="1"/>
  <c r="F48" i="3"/>
  <c r="X20" i="3"/>
  <c r="X29" i="3"/>
  <c r="X31" i="3"/>
  <c r="X27" i="3"/>
  <c r="X46" i="3"/>
  <c r="X30" i="3"/>
  <c r="X10" i="3"/>
  <c r="X19" i="3"/>
  <c r="X12" i="3"/>
  <c r="X15" i="3"/>
  <c r="X23" i="3"/>
  <c r="X38" i="3"/>
  <c r="X14" i="3"/>
  <c r="X13" i="3"/>
  <c r="X44" i="3"/>
  <c r="X24" i="3"/>
  <c r="X11" i="3"/>
  <c r="X43" i="3"/>
  <c r="X8" i="3"/>
  <c r="X35" i="3"/>
  <c r="X34" i="3"/>
  <c r="X21" i="3"/>
  <c r="X45" i="3"/>
  <c r="X5" i="3"/>
  <c r="X18" i="3"/>
  <c r="X48" i="3"/>
  <c r="X7" i="3"/>
  <c r="X22" i="3"/>
  <c r="X16" i="3"/>
  <c r="X17" i="3"/>
  <c r="X37" i="3"/>
  <c r="X42" i="3"/>
  <c r="X36" i="3"/>
  <c r="X41" i="3"/>
  <c r="X28" i="3"/>
  <c r="X4" i="3"/>
  <c r="X39" i="3"/>
  <c r="X47" i="3"/>
  <c r="X9" i="3"/>
  <c r="X40" i="3"/>
  <c r="X6" i="3"/>
  <c r="X26" i="3"/>
  <c r="X32" i="3"/>
  <c r="X25" i="3"/>
  <c r="AC33" i="3"/>
  <c r="AC32" i="3"/>
  <c r="AC31" i="3"/>
  <c r="AC27" i="3"/>
  <c r="AC13" i="3"/>
  <c r="AC12" i="3"/>
  <c r="AC23" i="3"/>
  <c r="U11" i="3"/>
  <c r="H47" i="3" l="1"/>
  <c r="I47" i="3" s="1"/>
  <c r="H46" i="3"/>
  <c r="I46" i="3" s="1"/>
  <c r="H45" i="3"/>
  <c r="I45" i="3" s="1"/>
  <c r="H44" i="3"/>
  <c r="I44" i="3" s="1"/>
  <c r="H43" i="3"/>
  <c r="I43" i="3" s="1"/>
  <c r="H42" i="3"/>
  <c r="I42" i="3" s="1"/>
  <c r="H41" i="3"/>
  <c r="I41" i="3" s="1"/>
  <c r="H40" i="3"/>
  <c r="I40" i="3" s="1"/>
  <c r="H39" i="3"/>
  <c r="I39" i="3" s="1"/>
  <c r="H38" i="3"/>
  <c r="I38" i="3" s="1"/>
  <c r="H37" i="3"/>
  <c r="I37" i="3" s="1"/>
  <c r="H36" i="3"/>
  <c r="I36" i="3" s="1"/>
  <c r="H35" i="3"/>
  <c r="I35" i="3" s="1"/>
  <c r="H34" i="3"/>
  <c r="I34" i="3" s="1"/>
  <c r="H33" i="3"/>
  <c r="I33" i="3" s="1"/>
  <c r="H32" i="3"/>
  <c r="I32" i="3" s="1"/>
  <c r="H31" i="3"/>
  <c r="I31" i="3" s="1"/>
  <c r="H30" i="3"/>
  <c r="I30" i="3" s="1"/>
  <c r="H29" i="3"/>
  <c r="I29" i="3" s="1"/>
  <c r="H28" i="3"/>
  <c r="I28" i="3" s="1"/>
  <c r="H27" i="3"/>
  <c r="I27" i="3" s="1"/>
  <c r="H26" i="3"/>
  <c r="I26" i="3" s="1"/>
  <c r="H25" i="3"/>
  <c r="I25" i="3" s="1"/>
  <c r="H24" i="3"/>
  <c r="I24" i="3" s="1"/>
  <c r="H23" i="3"/>
  <c r="I23" i="3" s="1"/>
  <c r="H22" i="3"/>
  <c r="I22" i="3" s="1"/>
  <c r="H21" i="3"/>
  <c r="I21" i="3" s="1"/>
  <c r="H20" i="3"/>
  <c r="I20" i="3" s="1"/>
  <c r="H19" i="3"/>
  <c r="I19" i="3" s="1"/>
  <c r="H18" i="3"/>
  <c r="I18" i="3" s="1"/>
  <c r="H17" i="3"/>
  <c r="I17" i="3" s="1"/>
  <c r="H16" i="3"/>
  <c r="I16" i="3" s="1"/>
  <c r="H15" i="3"/>
  <c r="I15" i="3" s="1"/>
  <c r="H14" i="3"/>
  <c r="I14" i="3" s="1"/>
  <c r="H13" i="3"/>
  <c r="I13" i="3" s="1"/>
  <c r="H12" i="3"/>
  <c r="I12" i="3" s="1"/>
  <c r="H11" i="3"/>
  <c r="I11" i="3" s="1"/>
  <c r="H10" i="3"/>
  <c r="I10" i="3" s="1"/>
  <c r="H9" i="3"/>
  <c r="I9" i="3" s="1"/>
  <c r="H8" i="3"/>
  <c r="I8" i="3" s="1"/>
  <c r="H7" i="3"/>
  <c r="I7" i="3" s="1"/>
  <c r="H6" i="3"/>
  <c r="I6" i="3" s="1"/>
  <c r="H5" i="3"/>
  <c r="I5" i="3" s="1"/>
  <c r="H4" i="3"/>
  <c r="I4" i="3" s="1"/>
  <c r="AB48" i="3"/>
  <c r="AC48" i="3" s="1"/>
  <c r="Y48" i="3"/>
  <c r="T48" i="3"/>
  <c r="U48" i="3" s="1"/>
  <c r="P48" i="3"/>
  <c r="Q48" i="3" s="1"/>
  <c r="AB47" i="3"/>
  <c r="AC47" i="3" s="1"/>
  <c r="Y47" i="3"/>
  <c r="T47" i="3"/>
  <c r="U47" i="3" s="1"/>
  <c r="P47" i="3"/>
  <c r="Q47" i="3" s="1"/>
  <c r="AB46" i="3"/>
  <c r="AC46" i="3" s="1"/>
  <c r="Y46" i="3"/>
  <c r="T46" i="3"/>
  <c r="U46" i="3" s="1"/>
  <c r="P46" i="3"/>
  <c r="Q46" i="3" s="1"/>
  <c r="AB45" i="3"/>
  <c r="AC45" i="3" s="1"/>
  <c r="Y45" i="3"/>
  <c r="T45" i="3"/>
  <c r="U45" i="3" s="1"/>
  <c r="P45" i="3"/>
  <c r="Q45" i="3" s="1"/>
  <c r="AB44" i="3"/>
  <c r="AC44" i="3" s="1"/>
  <c r="Y44" i="3"/>
  <c r="T44" i="3"/>
  <c r="U44" i="3" s="1"/>
  <c r="P44" i="3"/>
  <c r="Q44" i="3" s="1"/>
  <c r="AB43" i="3"/>
  <c r="AC43" i="3" s="1"/>
  <c r="Y43" i="3"/>
  <c r="T43" i="3"/>
  <c r="U43" i="3" s="1"/>
  <c r="P43" i="3"/>
  <c r="Q43" i="3" s="1"/>
  <c r="AB42" i="3"/>
  <c r="AC42" i="3" s="1"/>
  <c r="Y42" i="3"/>
  <c r="T42" i="3"/>
  <c r="U42" i="3" s="1"/>
  <c r="P42" i="3"/>
  <c r="Q42" i="3" s="1"/>
  <c r="AB41" i="3"/>
  <c r="AC41" i="3" s="1"/>
  <c r="Y41" i="3"/>
  <c r="T41" i="3"/>
  <c r="U41" i="3" s="1"/>
  <c r="P41" i="3"/>
  <c r="Q41" i="3" s="1"/>
  <c r="AB40" i="3"/>
  <c r="AC40" i="3" s="1"/>
  <c r="Y40" i="3"/>
  <c r="T40" i="3"/>
  <c r="U40" i="3" s="1"/>
  <c r="P40" i="3"/>
  <c r="Q40" i="3" s="1"/>
  <c r="AB39" i="3"/>
  <c r="AC39" i="3" s="1"/>
  <c r="Y39" i="3"/>
  <c r="T39" i="3"/>
  <c r="U39" i="3" s="1"/>
  <c r="P39" i="3"/>
  <c r="Q39" i="3" s="1"/>
  <c r="AB38" i="3"/>
  <c r="AC38" i="3" s="1"/>
  <c r="Y38" i="3"/>
  <c r="T38" i="3"/>
  <c r="U38" i="3" s="1"/>
  <c r="P38" i="3"/>
  <c r="Q38" i="3" s="1"/>
  <c r="AB37" i="3"/>
  <c r="AC37" i="3" s="1"/>
  <c r="Y37" i="3"/>
  <c r="T37" i="3"/>
  <c r="U37" i="3" s="1"/>
  <c r="P37" i="3"/>
  <c r="Q37" i="3" s="1"/>
  <c r="AB36" i="3"/>
  <c r="AC36" i="3" s="1"/>
  <c r="Y36" i="3"/>
  <c r="T36" i="3"/>
  <c r="U36" i="3" s="1"/>
  <c r="P36" i="3"/>
  <c r="Q36" i="3" s="1"/>
  <c r="AB35" i="3"/>
  <c r="AC35" i="3" s="1"/>
  <c r="Y35" i="3"/>
  <c r="T35" i="3"/>
  <c r="U35" i="3" s="1"/>
  <c r="P35" i="3"/>
  <c r="Q35" i="3" s="1"/>
  <c r="AB34" i="3"/>
  <c r="AC34" i="3" s="1"/>
  <c r="Y34" i="3"/>
  <c r="T34" i="3"/>
  <c r="U34" i="3" s="1"/>
  <c r="P34" i="3"/>
  <c r="Q34" i="3" s="1"/>
  <c r="T33" i="3"/>
  <c r="U33" i="3" s="1"/>
  <c r="P33" i="3"/>
  <c r="Q33" i="3" s="1"/>
  <c r="Y32" i="3"/>
  <c r="T32" i="3"/>
  <c r="U32" i="3" s="1"/>
  <c r="P32" i="3"/>
  <c r="Q32" i="3" s="1"/>
  <c r="Y31" i="3"/>
  <c r="T31" i="3"/>
  <c r="U31" i="3" s="1"/>
  <c r="P31" i="3"/>
  <c r="Q31" i="3" s="1"/>
  <c r="AB30" i="3"/>
  <c r="AC30" i="3" s="1"/>
  <c r="Y30" i="3"/>
  <c r="T30" i="3"/>
  <c r="U30" i="3" s="1"/>
  <c r="P30" i="3"/>
  <c r="Q30" i="3" s="1"/>
  <c r="AB29" i="3"/>
  <c r="AC29" i="3" s="1"/>
  <c r="Y29" i="3"/>
  <c r="T29" i="3"/>
  <c r="U29" i="3" s="1"/>
  <c r="P29" i="3"/>
  <c r="Q29" i="3" s="1"/>
  <c r="AB28" i="3"/>
  <c r="AC28" i="3" s="1"/>
  <c r="Y28" i="3"/>
  <c r="T28" i="3"/>
  <c r="U28" i="3" s="1"/>
  <c r="P28" i="3"/>
  <c r="Q28" i="3" s="1"/>
  <c r="Y27" i="3"/>
  <c r="T27" i="3"/>
  <c r="U27" i="3" s="1"/>
  <c r="P27" i="3"/>
  <c r="Q27" i="3" s="1"/>
  <c r="AB26" i="3"/>
  <c r="AC26" i="3" s="1"/>
  <c r="Y26" i="3"/>
  <c r="T26" i="3"/>
  <c r="U26" i="3" s="1"/>
  <c r="P26" i="3"/>
  <c r="Q26" i="3" s="1"/>
  <c r="AB25" i="3"/>
  <c r="AC25" i="3" s="1"/>
  <c r="Y25" i="3"/>
  <c r="T25" i="3"/>
  <c r="U25" i="3" s="1"/>
  <c r="P25" i="3"/>
  <c r="Q25" i="3" s="1"/>
  <c r="AB24" i="3"/>
  <c r="AC24" i="3" s="1"/>
  <c r="Y24" i="3"/>
  <c r="T24" i="3"/>
  <c r="U24" i="3" s="1"/>
  <c r="P24" i="3"/>
  <c r="Q24" i="3" s="1"/>
  <c r="Y23" i="3"/>
  <c r="T23" i="3"/>
  <c r="U23" i="3" s="1"/>
  <c r="P23" i="3"/>
  <c r="Q23" i="3" s="1"/>
  <c r="AB22" i="3"/>
  <c r="AC22" i="3" s="1"/>
  <c r="Y22" i="3"/>
  <c r="T22" i="3"/>
  <c r="U22" i="3" s="1"/>
  <c r="P22" i="3"/>
  <c r="Q22" i="3" s="1"/>
  <c r="AB21" i="3"/>
  <c r="AC21" i="3" s="1"/>
  <c r="Y21" i="3"/>
  <c r="T21" i="3"/>
  <c r="U21" i="3" s="1"/>
  <c r="P21" i="3"/>
  <c r="Q21" i="3" s="1"/>
  <c r="AB20" i="3"/>
  <c r="AC20" i="3" s="1"/>
  <c r="Y20" i="3"/>
  <c r="T20" i="3"/>
  <c r="U20" i="3" s="1"/>
  <c r="P20" i="3"/>
  <c r="Q20" i="3" s="1"/>
  <c r="AB19" i="3"/>
  <c r="AC19" i="3" s="1"/>
  <c r="Y19" i="3"/>
  <c r="T19" i="3"/>
  <c r="U19" i="3" s="1"/>
  <c r="P19" i="3"/>
  <c r="Q19" i="3" s="1"/>
  <c r="AB18" i="3"/>
  <c r="AC18" i="3" s="1"/>
  <c r="Y18" i="3"/>
  <c r="T18" i="3"/>
  <c r="U18" i="3" s="1"/>
  <c r="P18" i="3"/>
  <c r="Q18" i="3" s="1"/>
  <c r="AB17" i="3"/>
  <c r="AC17" i="3" s="1"/>
  <c r="Y17" i="3"/>
  <c r="T17" i="3"/>
  <c r="U17" i="3" s="1"/>
  <c r="P17" i="3"/>
  <c r="Q17" i="3" s="1"/>
  <c r="AB16" i="3"/>
  <c r="AC16" i="3" s="1"/>
  <c r="Y16" i="3"/>
  <c r="T16" i="3"/>
  <c r="U16" i="3" s="1"/>
  <c r="P16" i="3"/>
  <c r="Q16" i="3" s="1"/>
  <c r="AB15" i="3"/>
  <c r="AC15" i="3" s="1"/>
  <c r="Y15" i="3"/>
  <c r="T15" i="3"/>
  <c r="U15" i="3" s="1"/>
  <c r="P15" i="3"/>
  <c r="Q15" i="3" s="1"/>
  <c r="AB14" i="3"/>
  <c r="AC14" i="3" s="1"/>
  <c r="Y14" i="3"/>
  <c r="T14" i="3"/>
  <c r="U14" i="3" s="1"/>
  <c r="P14" i="3"/>
  <c r="Q14" i="3" s="1"/>
  <c r="Y13" i="3"/>
  <c r="T13" i="3"/>
  <c r="U13" i="3" s="1"/>
  <c r="P13" i="3"/>
  <c r="Q13" i="3" s="1"/>
  <c r="Y12" i="3"/>
  <c r="T12" i="3"/>
  <c r="U12" i="3" s="1"/>
  <c r="P12" i="3"/>
  <c r="Q12" i="3" s="1"/>
  <c r="AB11" i="3"/>
  <c r="AC11" i="3" s="1"/>
  <c r="Y11" i="3"/>
  <c r="P11" i="3"/>
  <c r="Q11" i="3" s="1"/>
  <c r="AB10" i="3"/>
  <c r="AC10" i="3" s="1"/>
  <c r="Y10" i="3"/>
  <c r="T10" i="3"/>
  <c r="U10" i="3" s="1"/>
  <c r="P10" i="3"/>
  <c r="Q10" i="3" s="1"/>
  <c r="AB9" i="3"/>
  <c r="AC9" i="3" s="1"/>
  <c r="Y9" i="3"/>
  <c r="T9" i="3"/>
  <c r="U9" i="3" s="1"/>
  <c r="P9" i="3"/>
  <c r="Q9" i="3" s="1"/>
  <c r="AB8" i="3"/>
  <c r="AC8" i="3" s="1"/>
  <c r="Y8" i="3"/>
  <c r="T8" i="3"/>
  <c r="U8" i="3" s="1"/>
  <c r="P8" i="3"/>
  <c r="Q8" i="3" s="1"/>
  <c r="AB7" i="3"/>
  <c r="AC7" i="3" s="1"/>
  <c r="Y7" i="3"/>
  <c r="T7" i="3"/>
  <c r="U7" i="3" s="1"/>
  <c r="P7" i="3"/>
  <c r="Q7" i="3" s="1"/>
  <c r="AB6" i="3"/>
  <c r="AC6" i="3" s="1"/>
  <c r="Y6" i="3"/>
  <c r="T6" i="3"/>
  <c r="U6" i="3" s="1"/>
  <c r="P6" i="3"/>
  <c r="Q6" i="3" s="1"/>
  <c r="AB5" i="3"/>
  <c r="AC5" i="3" s="1"/>
  <c r="Y5" i="3"/>
  <c r="T5" i="3"/>
  <c r="U5" i="3" s="1"/>
  <c r="P5" i="3"/>
  <c r="Q5" i="3" s="1"/>
  <c r="AB4" i="3"/>
  <c r="AC4" i="3" s="1"/>
  <c r="Y4" i="3"/>
  <c r="T4" i="3"/>
  <c r="U4" i="3" s="1"/>
  <c r="P4" i="3"/>
  <c r="Q4" i="3" s="1"/>
  <c r="L4" i="3"/>
  <c r="M4" i="3" s="1"/>
  <c r="H48" i="3" l="1"/>
  <c r="I48" i="3" s="1"/>
  <c r="L48" i="3"/>
  <c r="D48" i="3"/>
  <c r="L47" i="3"/>
  <c r="M47" i="3" s="1"/>
  <c r="D47" i="3"/>
  <c r="L46" i="3"/>
  <c r="M46" i="3" s="1"/>
  <c r="D46" i="3"/>
  <c r="L45" i="3"/>
  <c r="M45" i="3" s="1"/>
  <c r="D45" i="3"/>
  <c r="L44" i="3"/>
  <c r="M44" i="3" s="1"/>
  <c r="D44" i="3"/>
  <c r="L43" i="3"/>
  <c r="M43" i="3" s="1"/>
  <c r="D43" i="3"/>
  <c r="L42" i="3"/>
  <c r="M42" i="3" s="1"/>
  <c r="D42" i="3"/>
  <c r="L41" i="3"/>
  <c r="M41" i="3" s="1"/>
  <c r="D41" i="3"/>
  <c r="L40" i="3"/>
  <c r="M40" i="3" s="1"/>
  <c r="D40" i="3"/>
  <c r="L39" i="3"/>
  <c r="M39" i="3" s="1"/>
  <c r="D39" i="3"/>
  <c r="L38" i="3"/>
  <c r="M38" i="3" s="1"/>
  <c r="D38" i="3"/>
  <c r="L37" i="3"/>
  <c r="M37" i="3" s="1"/>
  <c r="D37" i="3"/>
  <c r="L36" i="3"/>
  <c r="M36" i="3" s="1"/>
  <c r="D36" i="3"/>
  <c r="L35" i="3"/>
  <c r="M35" i="3" s="1"/>
  <c r="D35" i="3"/>
  <c r="L34" i="3"/>
  <c r="M34" i="3" s="1"/>
  <c r="D34" i="3"/>
  <c r="L33" i="3"/>
  <c r="M33" i="3" s="1"/>
  <c r="D33" i="3"/>
  <c r="L32" i="3"/>
  <c r="M32" i="3" s="1"/>
  <c r="D32" i="3"/>
  <c r="L31" i="3"/>
  <c r="M31" i="3" s="1"/>
  <c r="D31" i="3"/>
  <c r="L30" i="3"/>
  <c r="M30" i="3" s="1"/>
  <c r="D30" i="3"/>
  <c r="L29" i="3"/>
  <c r="M29" i="3" s="1"/>
  <c r="D29" i="3"/>
  <c r="L28" i="3"/>
  <c r="M28" i="3" s="1"/>
  <c r="D28" i="3"/>
  <c r="L27" i="3"/>
  <c r="M27" i="3" s="1"/>
  <c r="D27" i="3"/>
  <c r="L26" i="3"/>
  <c r="M26" i="3" s="1"/>
  <c r="D26" i="3"/>
  <c r="L25" i="3"/>
  <c r="M25" i="3" s="1"/>
  <c r="D25" i="3"/>
  <c r="L24" i="3"/>
  <c r="M24" i="3" s="1"/>
  <c r="D24" i="3"/>
  <c r="L23" i="3"/>
  <c r="M23" i="3" s="1"/>
  <c r="D23" i="3"/>
  <c r="L22" i="3"/>
  <c r="M22" i="3" s="1"/>
  <c r="D22" i="3"/>
  <c r="L21" i="3"/>
  <c r="M21" i="3" s="1"/>
  <c r="D21" i="3"/>
  <c r="L20" i="3"/>
  <c r="M20" i="3" s="1"/>
  <c r="D20" i="3"/>
  <c r="L19" i="3"/>
  <c r="M19" i="3" s="1"/>
  <c r="D19" i="3"/>
  <c r="L18" i="3"/>
  <c r="M18" i="3" s="1"/>
  <c r="D18" i="3"/>
  <c r="L17" i="3"/>
  <c r="M17" i="3" s="1"/>
  <c r="D17" i="3"/>
  <c r="L16" i="3"/>
  <c r="M16" i="3" s="1"/>
  <c r="D16" i="3"/>
  <c r="L15" i="3"/>
  <c r="M15" i="3" s="1"/>
  <c r="D15" i="3"/>
  <c r="L14" i="3"/>
  <c r="M14" i="3" s="1"/>
  <c r="D14" i="3"/>
  <c r="L13" i="3"/>
  <c r="M13" i="3" s="1"/>
  <c r="D13" i="3"/>
  <c r="L12" i="3"/>
  <c r="M12" i="3" s="1"/>
  <c r="D12" i="3"/>
  <c r="L11" i="3"/>
  <c r="M11" i="3" s="1"/>
  <c r="D11" i="3"/>
  <c r="L10" i="3"/>
  <c r="M10" i="3" s="1"/>
  <c r="D10" i="3"/>
  <c r="L9" i="3"/>
  <c r="M9" i="3" s="1"/>
  <c r="D9" i="3"/>
  <c r="L8" i="3"/>
  <c r="M8" i="3" s="1"/>
  <c r="D8" i="3"/>
  <c r="L7" i="3"/>
  <c r="M7" i="3" s="1"/>
  <c r="D7" i="3"/>
  <c r="L6" i="3"/>
  <c r="M6" i="3" s="1"/>
  <c r="D6" i="3"/>
  <c r="L5" i="3"/>
  <c r="M5" i="3" s="1"/>
  <c r="D5" i="3"/>
  <c r="D4" i="3"/>
  <c r="AE42" i="3" l="1"/>
  <c r="AE17" i="3"/>
  <c r="E48" i="3"/>
  <c r="E6" i="3"/>
  <c r="AE6" i="3" s="1"/>
  <c r="E30" i="3"/>
  <c r="AE30" i="3" s="1"/>
  <c r="E22" i="3"/>
  <c r="AE22" i="3" s="1"/>
  <c r="E42" i="3"/>
  <c r="E7" i="3"/>
  <c r="AE7" i="3" s="1"/>
  <c r="E15" i="3"/>
  <c r="AE15" i="3" s="1"/>
  <c r="E31" i="3"/>
  <c r="AE31" i="3" s="1"/>
  <c r="E26" i="3"/>
  <c r="AE26" i="3" s="1"/>
  <c r="E38" i="3"/>
  <c r="AE38" i="3" s="1"/>
  <c r="E23" i="3"/>
  <c r="AE23" i="3" s="1"/>
  <c r="E39" i="3"/>
  <c r="AE39" i="3" s="1"/>
  <c r="E16" i="3"/>
  <c r="AE16" i="3" s="1"/>
  <c r="E20" i="3"/>
  <c r="AE20" i="3" s="1"/>
  <c r="E24" i="3"/>
  <c r="AE24" i="3" s="1"/>
  <c r="E28" i="3"/>
  <c r="AE28" i="3" s="1"/>
  <c r="E32" i="3"/>
  <c r="AE32" i="3" s="1"/>
  <c r="E36" i="3"/>
  <c r="AE36" i="3" s="1"/>
  <c r="E40" i="3"/>
  <c r="AE40" i="3" s="1"/>
  <c r="E44" i="3"/>
  <c r="AE44" i="3" s="1"/>
  <c r="E18" i="3"/>
  <c r="AE18" i="3" s="1"/>
  <c r="E27" i="3"/>
  <c r="AE27" i="3" s="1"/>
  <c r="E47" i="3"/>
  <c r="AE47" i="3" s="1"/>
  <c r="E8" i="3"/>
  <c r="AE8" i="3" s="1"/>
  <c r="E14" i="3"/>
  <c r="AE14" i="3" s="1"/>
  <c r="E46" i="3"/>
  <c r="AE46" i="3" s="1"/>
  <c r="E19" i="3"/>
  <c r="AE19" i="3" s="1"/>
  <c r="E35" i="3"/>
  <c r="AE35" i="3" s="1"/>
  <c r="E12" i="3"/>
  <c r="AE12" i="3" s="1"/>
  <c r="E4" i="3"/>
  <c r="AE4" i="3" s="1"/>
  <c r="E5" i="3"/>
  <c r="AE5" i="3" s="1"/>
  <c r="E9" i="3"/>
  <c r="AE9" i="3" s="1"/>
  <c r="E13" i="3"/>
  <c r="AE13" i="3" s="1"/>
  <c r="E17" i="3"/>
  <c r="E21" i="3"/>
  <c r="AE21" i="3" s="1"/>
  <c r="E25" i="3"/>
  <c r="AE25" i="3" s="1"/>
  <c r="E29" i="3"/>
  <c r="AE29" i="3" s="1"/>
  <c r="E33" i="3"/>
  <c r="AE33" i="3" s="1"/>
  <c r="E37" i="3"/>
  <c r="AE37" i="3" s="1"/>
  <c r="E41" i="3"/>
  <c r="AE41" i="3" s="1"/>
  <c r="E45" i="3"/>
  <c r="AE45" i="3" s="1"/>
  <c r="E10" i="3"/>
  <c r="AE10" i="3" s="1"/>
  <c r="E34" i="3"/>
  <c r="AE34" i="3" s="1"/>
  <c r="E11" i="3"/>
  <c r="AE11" i="3" s="1"/>
  <c r="E43" i="3"/>
  <c r="AE43" i="3" s="1"/>
  <c r="M48" i="3"/>
</calcChain>
</file>

<file path=xl/sharedStrings.xml><?xml version="1.0" encoding="utf-8"?>
<sst xmlns="http://schemas.openxmlformats.org/spreadsheetml/2006/main" count="182" uniqueCount="107">
  <si>
    <r>
      <t xml:space="preserve">A </t>
    </r>
    <r>
      <rPr>
        <b/>
        <sz val="8"/>
        <rFont val="Arial"/>
        <family val="2"/>
      </rPr>
      <t xml:space="preserve">decrease in this measure </t>
    </r>
    <r>
      <rPr>
        <sz val="8"/>
        <rFont val="Arial"/>
        <family val="2"/>
      </rPr>
      <t>indicates that people experiencing homelessness are being provided adequate services to maintain their permanent housing. </t>
    </r>
  </si>
  <si>
    <t>CoC</t>
  </si>
  <si>
    <t>CY 22</t>
  </si>
  <si>
    <t>FY 23-24</t>
  </si>
  <si>
    <t>% Change CY22 to FY23-24</t>
  </si>
  <si>
    <t>Status</t>
  </si>
  <si>
    <t>CA-500 San Jose/Santa Clara City &amp; County CoC</t>
  </si>
  <si>
    <t>CA-501 San Francisco CoC</t>
  </si>
  <si>
    <t>CA-502 Oakland, Berkeley/Alameda County CoC</t>
  </si>
  <si>
    <t>CA-503 Sacramento City &amp; County CoC</t>
  </si>
  <si>
    <t>CA-504 Santa Rosa, Petaluma/Sonoma County CoC</t>
  </si>
  <si>
    <t>CA-505 Richmond/Contra Costa County CoC</t>
  </si>
  <si>
    <t>CA-506 Salinas/Monterey, San Benito Counties CoC</t>
  </si>
  <si>
    <t>CA-507 Marin County CoC</t>
  </si>
  <si>
    <t>CA-508 Watsonville/Santa Cruz City &amp; County CoC</t>
  </si>
  <si>
    <t>CA-509 Mendocino County CoC</t>
  </si>
  <si>
    <t>CA-510 Turlock, Modesto/Stanislaus County CoC</t>
  </si>
  <si>
    <t>CA-511 Stockton/San Joaquin County CoC</t>
  </si>
  <si>
    <t>CA-512 Daly City/San Mateo County CoC</t>
  </si>
  <si>
    <t>CA-513 Visalia/Kings, Tulare Counties CoC</t>
  </si>
  <si>
    <t>CA-514 Fresno City &amp; County/Madera County CoC</t>
  </si>
  <si>
    <t>CA-515 Roseville, Rocklin/Placer County CoC</t>
  </si>
  <si>
    <t>CA-516 Redding/Shasta, Siskiyou, Lassen, Plumas, Del Norte, Modoc, Sierra Counties CoC</t>
  </si>
  <si>
    <t>CA-517 Napa City &amp; County CoC</t>
  </si>
  <si>
    <t>CA-518 Vallejo/Solano County CoC</t>
  </si>
  <si>
    <t>CA-519 Chico, Paradise/Butte County CoC</t>
  </si>
  <si>
    <t>CA-520 Merced City &amp; County CoC</t>
  </si>
  <si>
    <t>CA-521 Davis, Woodland/Yolo County CoC</t>
  </si>
  <si>
    <t>CA-522 Humboldt County CoC</t>
  </si>
  <si>
    <t>CA-523 Colusa, Glenn, Trinity Counties CoC</t>
  </si>
  <si>
    <t>CA-524 Yuba City &amp; County/Sutter County CoC</t>
  </si>
  <si>
    <t>CA-525 El Dorado County CoC</t>
  </si>
  <si>
    <t>CA-526 Amador, Calaveras, Mariposa, Tuolumne Counties CoC</t>
  </si>
  <si>
    <t>CA-527 Tehama County CoC</t>
  </si>
  <si>
    <t>CA-529 Lake County CoC</t>
  </si>
  <si>
    <t>CA-530 Alpine, Inyo, Mono Counties CoC</t>
  </si>
  <si>
    <t>CA-531 Nevada County CoC</t>
  </si>
  <si>
    <t>CA-600 Los Angeles City &amp; County CoC</t>
  </si>
  <si>
    <t>CA-601 San Diego City &amp; County CoC</t>
  </si>
  <si>
    <t>CA-602 Santa Ana, Anaheim/Orange County CoC</t>
  </si>
  <si>
    <t>CA-603 Santa Maria/Santa Barbara County CoC</t>
  </si>
  <si>
    <t>CA-604 Bakersfield/Kern County CoC</t>
  </si>
  <si>
    <t>CA-606 Long Beach CoC</t>
  </si>
  <si>
    <t>CA-607 Pasadena CoC</t>
  </si>
  <si>
    <t>CA-608 Riverside City &amp; County CoC</t>
  </si>
  <si>
    <t>CA-609 San Bernardino City &amp; County CoC</t>
  </si>
  <si>
    <t>CA-611 Oxnard, San Buenaventura/Ventura County CoC</t>
  </si>
  <si>
    <t>CA-612 Glendale CoC</t>
  </si>
  <si>
    <t>CA-613 Imperial County CoC</t>
  </si>
  <si>
    <t>CA-614 San Luis Obispo County CoC</t>
  </si>
  <si>
    <t>California</t>
  </si>
  <si>
    <t>This measure should be evaluated in the context of changes in unsheltered homelessness. If the number of people served (M1a) declines by a lower rate than the number of people experiencing unsheltered homelessness in the CoC (M1b), or if the number of people served (M1a) increases by a greater rate than the number of people experiencing unsheltered homelessness in the CoC (M1b), it indicates that a higher percentage of people experiencing homelessness are being reached and supported.
For example, if unsheltered homelessness (M1b) decreases by 10% (from 500 to 450 individuals), it would still indicate progress if the number of people served (M1a) remains stable or declines by less than 10% (e.g., from 400 to 375 individuals served).</t>
  </si>
  <si>
    <t>2022 Unsheltered PIT Count</t>
  </si>
  <si>
    <t>2024 Unsheltered PIT Count</t>
  </si>
  <si>
    <t>% Change 2022 to Unsheltered 2024 PIT</t>
  </si>
  <si>
    <t>This measure should be evaluated in the context of changes in unsheltered homelessness. If the number of people served for the first time (M2) declines by a lower rate than the number of people experiencing unsheltered homelessness in the CoC (M1b), or if the number of people served for the first time (M2) increases by a greater rate than the number of people experiencing unsheltered homelessness in the CoC (M1b), it indicates that a higher percentage of people experiencing homelessness are connecting with services for the first time.
For example, if unsheltered homelessness (M1b) increases by 5% (from 100 to 105 individuals), it would still indicate progress if the number of people accessing services for the first time (M2) increases by more than 5% (e.g., from 110 to 150 individuals connecting with services for the first time).</t>
  </si>
  <si>
    <t>If column D is greater than column H; that indicates progress</t>
  </si>
  <si>
    <t>If column H is negative; that indicates progress</t>
  </si>
  <si>
    <t>M2 - # of Number of people experiencing homelessness who are accessing services for the first time​ (in the past two years)</t>
  </si>
  <si>
    <t>Decrease</t>
  </si>
  <si>
    <t>No Progress</t>
  </si>
  <si>
    <t>No Returns To Homelessness</t>
  </si>
  <si>
    <t>SPM Data for Comparison Point</t>
  </si>
  <si>
    <t>HHAP 4 Baseline</t>
  </si>
  <si>
    <t>FY23-24</t>
  </si>
  <si>
    <t>Available Now</t>
  </si>
  <si>
    <t>October 2023-Sept 2024</t>
  </si>
  <si>
    <t>Progress</t>
  </si>
  <si>
    <t>If column P is postive; that indicates progress.</t>
  </si>
  <si>
    <t>If column T is negative; that indicates progress.</t>
  </si>
  <si>
    <t>If column X is negative; that indicates progress.</t>
  </si>
  <si>
    <t>Increase</t>
  </si>
  <si>
    <r>
      <t xml:space="preserve">An </t>
    </r>
    <r>
      <rPr>
        <b/>
        <sz val="8"/>
        <rFont val="Arial"/>
        <family val="2"/>
      </rPr>
      <t xml:space="preserve">increase in this measure </t>
    </r>
    <r>
      <rPr>
        <sz val="8"/>
        <rFont val="Arial"/>
        <family val="2"/>
      </rPr>
      <t>indicates the success of street outreach in connecting people to shelter, interim, or permanent housing solutions.  </t>
    </r>
  </si>
  <si>
    <t>M1a - # of people experiencing homelessness who are accessing services</t>
  </si>
  <si>
    <r>
      <t xml:space="preserve">A </t>
    </r>
    <r>
      <rPr>
        <b/>
        <sz val="8"/>
        <rFont val="Arial"/>
        <family val="2"/>
      </rPr>
      <t>decrease</t>
    </r>
    <r>
      <rPr>
        <sz val="8"/>
        <rFont val="Arial"/>
        <family val="2"/>
      </rPr>
      <t xml:space="preserve"> in this measure indicates that fewer people in the region people are experiencing unsheltered homelessness (based on the unsheltered Point-in-Time count).</t>
    </r>
  </si>
  <si>
    <t>M1b - # of people experiencing unsheltered homelessness according to the unsheltered PIT count</t>
  </si>
  <si>
    <t>M3 - # of people exiting homelessness into permanent housing</t>
  </si>
  <si>
    <t>M4 - average length of time (days) that people experienced homelessness while accessing services</t>
  </si>
  <si>
    <t>M5 - % of people who return to homelessness within 6 months of exiting homelessness response system to permanent housing​</t>
  </si>
  <si>
    <t>M6 - # of People Successfully Placed (into shelter, interim, or permanent housing) From Street Outreach</t>
  </si>
  <si>
    <r>
      <t xml:space="preserve">An </t>
    </r>
    <r>
      <rPr>
        <b/>
        <sz val="8"/>
        <rFont val="Arial"/>
        <family val="2"/>
      </rPr>
      <t xml:space="preserve">increase in this measure </t>
    </r>
    <r>
      <rPr>
        <sz val="8"/>
        <rFont val="Arial"/>
        <family val="2"/>
      </rPr>
      <t>shows an increase in permanent housing outcomes (both inside and outside the homelessness response system) for people experiencing homelessness.</t>
    </r>
  </si>
  <si>
    <r>
      <t xml:space="preserve">A </t>
    </r>
    <r>
      <rPr>
        <b/>
        <sz val="8"/>
        <rFont val="Arial"/>
        <family val="2"/>
      </rPr>
      <t xml:space="preserve">decrease in this measure </t>
    </r>
    <r>
      <rPr>
        <sz val="8"/>
        <rFont val="Arial"/>
        <family val="2"/>
      </rPr>
      <t xml:space="preserve">indicates a decrease in the length of time of people experience homelessness while accessing services. </t>
    </r>
  </si>
  <si>
    <t>Change CY22 to FY23-24</t>
  </si>
  <si>
    <t>April 2024-March 2025</t>
  </si>
  <si>
    <t>Spring 2026</t>
  </si>
  <si>
    <t>FY24-25 (July 2024-June 2025)</t>
  </si>
  <si>
    <t>October 2025-Sept 2026</t>
  </si>
  <si>
    <t>CY24 (January 2024-December 2024)</t>
  </si>
  <si>
    <t>If column L is greater than column H; that indicates progress</t>
  </si>
  <si>
    <t>If column AB is postive; that indicates progress.</t>
  </si>
  <si>
    <t>April 2025</t>
  </si>
  <si>
    <t>July 2025</t>
  </si>
  <si>
    <t>October 2025</t>
  </si>
  <si>
    <t>January 2025</t>
  </si>
  <si>
    <t>Expected Release Month
(subject to change)</t>
  </si>
  <si>
    <t>CY25 (January 2025-December 2025)</t>
  </si>
  <si>
    <t>April 2025-March 2026</t>
  </si>
  <si>
    <t>Summer 2026</t>
  </si>
  <si>
    <t>Fall 2026</t>
  </si>
  <si>
    <t>Number of SPMs Met</t>
  </si>
  <si>
    <t>At least 2 SPMs have been met</t>
  </si>
  <si>
    <t>Count of "Green" Progress Indicators</t>
  </si>
  <si>
    <t>Yes</t>
  </si>
  <si>
    <t>No</t>
  </si>
  <si>
    <t xml:space="preserve">Source: HDIS release December 2024 and Unsheltered PIT Count (Measure 1b data) as of January 2025; CA Open Data Portal:  https://data.ca.gov/dataset/ca-system-performance-measures-statewide-and-by-coc. </t>
  </si>
  <si>
    <t>What does it mean to demonstrate progress on each CA SPM?</t>
  </si>
  <si>
    <t>If progress is demonstrated in at least 2 SPMs and grantees have met the HHAP 4 remainder disbursement fiscal requirements, grantees are eligible for their remainder disbursement.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</si>
</sst>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8"/>
      <name val="Calibri"/>
      <family val="2"/>
      <scheme val="minor"/>
    </font>
    <font>
      <sz val="25"/>
      <name val="Arial"/>
      <family val="2"/>
    </font>
    <font>
      <b/>
      <sz val="11"/>
      <name val="Arial"/>
      <family val="2"/>
    </font>
    <font>
      <sz val="12"/>
      <color theme="1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7FDA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86">
    <xf numFmtId="0" fontId="0" fillId="0" borderId="0" xfId="0"/>
    <xf numFmtId="0" fontId="16" fillId="0" borderId="0" xfId="0" applyFont="1"/>
    <xf numFmtId="0" fontId="18" fillId="0" borderId="0" xfId="0" applyFont="1"/>
    <xf numFmtId="0" fontId="19" fillId="0" borderId="0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0" xfId="0" applyFont="1" applyAlignment="1">
      <alignment wrapText="1"/>
    </xf>
    <xf numFmtId="0" fontId="20" fillId="0" borderId="0" xfId="0" applyFont="1"/>
    <xf numFmtId="0" fontId="18" fillId="0" borderId="0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9" fontId="18" fillId="0" borderId="14" xfId="0" applyNumberFormat="1" applyFont="1" applyBorder="1" applyAlignment="1">
      <alignment horizontal="center"/>
    </xf>
    <xf numFmtId="9" fontId="18" fillId="0" borderId="0" xfId="0" applyNumberFormat="1" applyFont="1" applyBorder="1" applyAlignment="1">
      <alignment horizontal="center"/>
    </xf>
    <xf numFmtId="10" fontId="18" fillId="0" borderId="13" xfId="0" applyNumberFormat="1" applyFont="1" applyBorder="1" applyAlignment="1">
      <alignment horizontal="center"/>
    </xf>
    <xf numFmtId="10" fontId="18" fillId="0" borderId="0" xfId="0" applyNumberFormat="1" applyFont="1" applyBorder="1" applyAlignment="1">
      <alignment horizontal="center"/>
    </xf>
    <xf numFmtId="9" fontId="18" fillId="0" borderId="18" xfId="0" applyNumberFormat="1" applyFont="1" applyBorder="1" applyAlignment="1">
      <alignment horizontal="center"/>
    </xf>
    <xf numFmtId="0" fontId="19" fillId="0" borderId="13" xfId="0" applyFont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left" vertical="center" wrapText="1" readingOrder="1"/>
    </xf>
    <xf numFmtId="164" fontId="18" fillId="0" borderId="0" xfId="0" applyNumberFormat="1" applyFont="1" applyFill="1" applyBorder="1" applyAlignment="1">
      <alignment horizontal="center"/>
    </xf>
    <xf numFmtId="0" fontId="20" fillId="0" borderId="0" xfId="0" applyFont="1" applyBorder="1" applyAlignment="1">
      <alignment horizontal="left" vertical="center" wrapText="1" readingOrder="1"/>
    </xf>
    <xf numFmtId="0" fontId="20" fillId="0" borderId="14" xfId="0" applyFont="1" applyBorder="1" applyAlignment="1">
      <alignment horizontal="left" vertical="center" wrapText="1" readingOrder="1"/>
    </xf>
    <xf numFmtId="0" fontId="18" fillId="0" borderId="0" xfId="0" applyFont="1" applyFill="1"/>
    <xf numFmtId="0" fontId="20" fillId="0" borderId="14" xfId="0" applyFont="1" applyBorder="1" applyAlignment="1">
      <alignment vertical="center" wrapText="1" readingOrder="1"/>
    </xf>
    <xf numFmtId="0" fontId="20" fillId="0" borderId="0" xfId="0" applyFont="1" applyBorder="1" applyAlignment="1">
      <alignment vertical="center" wrapText="1" readingOrder="1"/>
    </xf>
    <xf numFmtId="0" fontId="23" fillId="0" borderId="10" xfId="0" applyFont="1" applyFill="1" applyBorder="1" applyAlignment="1">
      <alignment wrapText="1"/>
    </xf>
    <xf numFmtId="0" fontId="19" fillId="0" borderId="13" xfId="0" applyFont="1" applyFill="1" applyBorder="1" applyAlignment="1">
      <alignment wrapText="1"/>
    </xf>
    <xf numFmtId="0" fontId="18" fillId="0" borderId="13" xfId="0" applyFont="1" applyFill="1" applyBorder="1"/>
    <xf numFmtId="0" fontId="18" fillId="0" borderId="0" xfId="0" applyFont="1" applyBorder="1"/>
    <xf numFmtId="0" fontId="16" fillId="39" borderId="21" xfId="0" applyFont="1" applyFill="1" applyBorder="1"/>
    <xf numFmtId="0" fontId="0" fillId="39" borderId="21" xfId="0" applyFill="1" applyBorder="1"/>
    <xf numFmtId="165" fontId="18" fillId="0" borderId="13" xfId="42" applyNumberFormat="1" applyFont="1" applyBorder="1" applyAlignment="1">
      <alignment horizontal="center"/>
    </xf>
    <xf numFmtId="165" fontId="18" fillId="0" borderId="0" xfId="42" applyNumberFormat="1" applyFont="1" applyBorder="1" applyAlignment="1">
      <alignment horizontal="center"/>
    </xf>
    <xf numFmtId="165" fontId="23" fillId="0" borderId="0" xfId="42" applyNumberFormat="1" applyFont="1" applyBorder="1" applyAlignment="1">
      <alignment horizontal="center"/>
    </xf>
    <xf numFmtId="10" fontId="18" fillId="0" borderId="0" xfId="0" applyNumberFormat="1" applyFont="1" applyFill="1" applyBorder="1" applyAlignment="1">
      <alignment horizontal="center"/>
    </xf>
    <xf numFmtId="165" fontId="18" fillId="0" borderId="20" xfId="42" applyNumberFormat="1" applyFont="1" applyBorder="1" applyAlignment="1">
      <alignment horizontal="center"/>
    </xf>
    <xf numFmtId="165" fontId="18" fillId="0" borderId="19" xfId="42" applyNumberFormat="1" applyFont="1" applyBorder="1" applyAlignment="1">
      <alignment horizontal="center"/>
    </xf>
    <xf numFmtId="0" fontId="25" fillId="0" borderId="13" xfId="0" applyFont="1" applyFill="1" applyBorder="1" applyAlignment="1">
      <alignment vertical="center" wrapText="1"/>
    </xf>
    <xf numFmtId="10" fontId="18" fillId="0" borderId="16" xfId="0" applyNumberFormat="1" applyFont="1" applyBorder="1" applyAlignment="1">
      <alignment horizontal="center"/>
    </xf>
    <xf numFmtId="0" fontId="19" fillId="0" borderId="15" xfId="0" applyFont="1" applyFill="1" applyBorder="1"/>
    <xf numFmtId="165" fontId="19" fillId="0" borderId="15" xfId="42" applyNumberFormat="1" applyFont="1" applyBorder="1" applyAlignment="1">
      <alignment horizontal="center"/>
    </xf>
    <xf numFmtId="165" fontId="19" fillId="0" borderId="16" xfId="42" applyNumberFormat="1" applyFont="1" applyBorder="1" applyAlignment="1">
      <alignment horizontal="center"/>
    </xf>
    <xf numFmtId="9" fontId="19" fillId="0" borderId="16" xfId="0" applyNumberFormat="1" applyFont="1" applyBorder="1" applyAlignment="1">
      <alignment horizontal="center"/>
    </xf>
    <xf numFmtId="165" fontId="22" fillId="0" borderId="15" xfId="42" applyNumberFormat="1" applyFont="1" applyBorder="1" applyAlignment="1">
      <alignment horizontal="center"/>
    </xf>
    <xf numFmtId="164" fontId="19" fillId="0" borderId="16" xfId="0" applyNumberFormat="1" applyFont="1" applyFill="1" applyBorder="1" applyAlignment="1">
      <alignment horizontal="center"/>
    </xf>
    <xf numFmtId="9" fontId="19" fillId="0" borderId="17" xfId="0" applyNumberFormat="1" applyFont="1" applyBorder="1" applyAlignment="1">
      <alignment horizontal="center"/>
    </xf>
    <xf numFmtId="10" fontId="19" fillId="0" borderId="16" xfId="0" applyNumberFormat="1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19" fillId="0" borderId="16" xfId="0" applyFont="1" applyBorder="1" applyAlignment="1">
      <alignment horizontal="center"/>
    </xf>
    <xf numFmtId="10" fontId="19" fillId="0" borderId="15" xfId="0" applyNumberFormat="1" applyFont="1" applyBorder="1" applyAlignment="1">
      <alignment horizontal="center"/>
    </xf>
    <xf numFmtId="10" fontId="18" fillId="0" borderId="19" xfId="0" applyNumberFormat="1" applyFont="1" applyBorder="1" applyAlignment="1">
      <alignment horizontal="center"/>
    </xf>
    <xf numFmtId="17" fontId="0" fillId="39" borderId="21" xfId="0" quotePrefix="1" applyNumberFormat="1" applyFill="1" applyBorder="1"/>
    <xf numFmtId="17" fontId="0" fillId="39" borderId="21" xfId="0" quotePrefix="1" applyNumberFormat="1" applyFill="1" applyBorder="1" applyAlignment="1">
      <alignment horizontal="left" vertical="center"/>
    </xf>
    <xf numFmtId="0" fontId="0" fillId="39" borderId="21" xfId="0" applyFill="1" applyBorder="1" applyAlignment="1">
      <alignment horizontal="left" vertical="center"/>
    </xf>
    <xf numFmtId="0" fontId="16" fillId="39" borderId="21" xfId="0" applyFont="1" applyFill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 readingOrder="1"/>
    </xf>
    <xf numFmtId="0" fontId="20" fillId="0" borderId="23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wrapText="1"/>
    </xf>
    <xf numFmtId="2" fontId="18" fillId="0" borderId="13" xfId="0" applyNumberFormat="1" applyFont="1" applyBorder="1" applyAlignment="1">
      <alignment horizontal="center"/>
    </xf>
    <xf numFmtId="0" fontId="27" fillId="0" borderId="23" xfId="0" applyFont="1" applyBorder="1" applyAlignment="1">
      <alignment horizontal="center"/>
    </xf>
    <xf numFmtId="0" fontId="27" fillId="38" borderId="23" xfId="0" applyFont="1" applyFill="1" applyBorder="1" applyAlignment="1">
      <alignment horizontal="center"/>
    </xf>
    <xf numFmtId="2" fontId="18" fillId="0" borderId="20" xfId="0" applyNumberFormat="1" applyFont="1" applyBorder="1" applyAlignment="1">
      <alignment horizontal="center"/>
    </xf>
    <xf numFmtId="0" fontId="27" fillId="0" borderId="24" xfId="0" applyFont="1" applyBorder="1" applyAlignment="1">
      <alignment horizontal="center"/>
    </xf>
    <xf numFmtId="10" fontId="19" fillId="0" borderId="0" xfId="0" applyNumberFormat="1" applyFont="1" applyAlignment="1">
      <alignment horizontal="center"/>
    </xf>
    <xf numFmtId="0" fontId="20" fillId="0" borderId="13" xfId="0" applyFont="1" applyBorder="1" applyAlignment="1">
      <alignment horizontal="left" vertical="center" wrapText="1" readingOrder="1"/>
    </xf>
    <xf numFmtId="0" fontId="20" fillId="0" borderId="0" xfId="0" applyFont="1" applyBorder="1" applyAlignment="1">
      <alignment horizontal="left" vertical="center" wrapText="1" readingOrder="1"/>
    </xf>
    <xf numFmtId="0" fontId="19" fillId="40" borderId="10" xfId="0" applyFont="1" applyFill="1" applyBorder="1" applyAlignment="1">
      <alignment horizontal="center" vertical="center" wrapText="1"/>
    </xf>
    <xf numFmtId="0" fontId="19" fillId="40" borderId="11" xfId="0" applyFont="1" applyFill="1" applyBorder="1" applyAlignment="1">
      <alignment horizontal="center" vertical="center" wrapText="1"/>
    </xf>
    <xf numFmtId="0" fontId="19" fillId="38" borderId="10" xfId="0" applyFont="1" applyFill="1" applyBorder="1" applyAlignment="1">
      <alignment horizontal="center" vertical="center" wrapText="1"/>
    </xf>
    <xf numFmtId="0" fontId="19" fillId="38" borderId="11" xfId="0" applyFont="1" applyFill="1" applyBorder="1" applyAlignment="1">
      <alignment horizontal="center" vertical="center" wrapText="1"/>
    </xf>
    <xf numFmtId="0" fontId="19" fillId="38" borderId="12" xfId="0" applyFont="1" applyFill="1" applyBorder="1" applyAlignment="1">
      <alignment horizontal="center" vertical="center" wrapText="1"/>
    </xf>
    <xf numFmtId="0" fontId="19" fillId="34" borderId="11" xfId="0" applyFont="1" applyFill="1" applyBorder="1" applyAlignment="1">
      <alignment horizontal="center" vertical="center" wrapText="1"/>
    </xf>
    <xf numFmtId="0" fontId="19" fillId="34" borderId="12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left" vertical="center" wrapText="1" readingOrder="1"/>
    </xf>
    <xf numFmtId="0" fontId="20" fillId="0" borderId="0" xfId="0" applyFont="1" applyFill="1" applyBorder="1" applyAlignment="1">
      <alignment horizontal="left" vertical="center" wrapText="1" readingOrder="1"/>
    </xf>
    <xf numFmtId="0" fontId="19" fillId="35" borderId="10" xfId="0" applyFont="1" applyFill="1" applyBorder="1" applyAlignment="1">
      <alignment horizontal="center" vertical="center" wrapText="1"/>
    </xf>
    <xf numFmtId="0" fontId="19" fillId="35" borderId="11" xfId="0" applyFont="1" applyFill="1" applyBorder="1" applyAlignment="1">
      <alignment horizontal="center" vertical="center" wrapText="1"/>
    </xf>
    <xf numFmtId="0" fontId="19" fillId="35" borderId="12" xfId="0" applyFont="1" applyFill="1" applyBorder="1" applyAlignment="1">
      <alignment horizontal="center" vertical="center" wrapText="1"/>
    </xf>
    <xf numFmtId="0" fontId="19" fillId="36" borderId="10" xfId="0" applyFont="1" applyFill="1" applyBorder="1" applyAlignment="1">
      <alignment horizontal="center" vertical="center" wrapText="1"/>
    </xf>
    <xf numFmtId="0" fontId="19" fillId="36" borderId="11" xfId="0" applyFont="1" applyFill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center" vertical="center" wrapText="1"/>
    </xf>
    <xf numFmtId="0" fontId="19" fillId="33" borderId="11" xfId="0" applyFont="1" applyFill="1" applyBorder="1" applyAlignment="1">
      <alignment horizontal="center" vertical="center" wrapText="1"/>
    </xf>
    <xf numFmtId="0" fontId="19" fillId="37" borderId="10" xfId="0" applyFont="1" applyFill="1" applyBorder="1" applyAlignment="1">
      <alignment horizontal="center" vertical="center" wrapText="1"/>
    </xf>
    <xf numFmtId="0" fontId="19" fillId="37" borderId="11" xfId="0" applyFont="1" applyFill="1" applyBorder="1" applyAlignment="1">
      <alignment horizontal="center" vertical="center" wrapText="1"/>
    </xf>
    <xf numFmtId="0" fontId="19" fillId="37" borderId="12" xfId="0" applyFont="1" applyFill="1" applyBorder="1" applyAlignment="1">
      <alignment horizontal="center" vertical="center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1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7FD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Slipstream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DBEB2-4B69-4237-BC18-F580A703C593}">
  <dimension ref="A1:AF48"/>
  <sheetViews>
    <sheetView tabSelected="1" zoomScale="80" zoomScaleNormal="80" workbookViewId="0">
      <selection activeCell="A20" sqref="A20:A43"/>
    </sheetView>
  </sheetViews>
  <sheetFormatPr defaultColWidth="9.140625" defaultRowHeight="14.25" x14ac:dyDescent="0.2"/>
  <cols>
    <col min="1" max="1" width="81.28515625" style="21" bestFit="1" customWidth="1"/>
    <col min="2" max="2" width="20.28515625" style="27" customWidth="1"/>
    <col min="3" max="3" width="20.85546875" style="27" customWidth="1"/>
    <col min="4" max="4" width="21.42578125" style="27" customWidth="1"/>
    <col min="5" max="5" width="15.7109375" style="27" customWidth="1"/>
    <col min="6" max="7" width="15.7109375" style="2" customWidth="1"/>
    <col min="8" max="8" width="17" style="2" customWidth="1"/>
    <col min="9" max="9" width="15.7109375" style="2" customWidth="1"/>
    <col min="10" max="11" width="18" style="2" customWidth="1"/>
    <col min="12" max="12" width="20.42578125" style="2" customWidth="1"/>
    <col min="13" max="13" width="19.28515625" style="2" customWidth="1"/>
    <col min="14" max="14" width="16.42578125" style="2" customWidth="1"/>
    <col min="15" max="15" width="14.28515625" style="2" customWidth="1"/>
    <col min="16" max="17" width="19.42578125" style="2" customWidth="1"/>
    <col min="18" max="18" width="16.85546875" style="27" customWidth="1"/>
    <col min="19" max="19" width="16.5703125" style="27" customWidth="1"/>
    <col min="20" max="20" width="16.28515625" style="27" customWidth="1"/>
    <col min="21" max="21" width="21" style="27" customWidth="1"/>
    <col min="22" max="22" width="18.140625" style="2" customWidth="1"/>
    <col min="23" max="23" width="11.7109375" style="2" customWidth="1"/>
    <col min="24" max="24" width="33.85546875" style="2" customWidth="1"/>
    <col min="25" max="25" width="24.42578125" style="2" customWidth="1"/>
    <col min="26" max="26" width="17.28515625" style="2" customWidth="1"/>
    <col min="27" max="27" width="16" style="2" customWidth="1"/>
    <col min="28" max="29" width="16.28515625" style="2" customWidth="1"/>
    <col min="30" max="30" width="9.140625" style="2"/>
    <col min="31" max="31" width="16.28515625" style="2" customWidth="1"/>
    <col min="32" max="32" width="23" style="2" customWidth="1"/>
    <col min="33" max="16384" width="9.140625" style="2"/>
  </cols>
  <sheetData>
    <row r="1" spans="1:32" ht="59.25" customHeight="1" x14ac:dyDescent="0.2">
      <c r="A1" s="24" t="s">
        <v>104</v>
      </c>
      <c r="B1" s="69" t="s">
        <v>73</v>
      </c>
      <c r="C1" s="70"/>
      <c r="D1" s="70"/>
      <c r="E1" s="71"/>
      <c r="F1" s="72" t="s">
        <v>75</v>
      </c>
      <c r="G1" s="72"/>
      <c r="H1" s="72"/>
      <c r="I1" s="73"/>
      <c r="J1" s="67" t="s">
        <v>58</v>
      </c>
      <c r="K1" s="68"/>
      <c r="L1" s="68"/>
      <c r="M1" s="68"/>
      <c r="N1" s="76" t="s">
        <v>76</v>
      </c>
      <c r="O1" s="77"/>
      <c r="P1" s="77"/>
      <c r="Q1" s="78"/>
      <c r="R1" s="79" t="s">
        <v>77</v>
      </c>
      <c r="S1" s="80"/>
      <c r="T1" s="80"/>
      <c r="U1" s="80"/>
      <c r="V1" s="81" t="s">
        <v>78</v>
      </c>
      <c r="W1" s="82"/>
      <c r="X1" s="82"/>
      <c r="Y1" s="82"/>
      <c r="Z1" s="83" t="s">
        <v>79</v>
      </c>
      <c r="AA1" s="84"/>
      <c r="AB1" s="84"/>
      <c r="AC1" s="85"/>
      <c r="AE1" s="54" t="s">
        <v>99</v>
      </c>
      <c r="AF1" s="55" t="s">
        <v>100</v>
      </c>
    </row>
    <row r="2" spans="1:32" s="6" customFormat="1" ht="209.25" customHeight="1" x14ac:dyDescent="0.2">
      <c r="A2" s="36" t="s">
        <v>105</v>
      </c>
      <c r="B2" s="65" t="s">
        <v>51</v>
      </c>
      <c r="C2" s="66"/>
      <c r="D2" s="66"/>
      <c r="E2" s="20" t="s">
        <v>56</v>
      </c>
      <c r="F2" s="66" t="s">
        <v>74</v>
      </c>
      <c r="G2" s="66"/>
      <c r="H2" s="66"/>
      <c r="I2" s="19" t="s">
        <v>57</v>
      </c>
      <c r="J2" s="65" t="s">
        <v>55</v>
      </c>
      <c r="K2" s="66"/>
      <c r="L2" s="66"/>
      <c r="M2" s="17" t="s">
        <v>88</v>
      </c>
      <c r="N2" s="65" t="s">
        <v>80</v>
      </c>
      <c r="O2" s="66"/>
      <c r="P2" s="66"/>
      <c r="Q2" s="22" t="s">
        <v>68</v>
      </c>
      <c r="R2" s="74" t="s">
        <v>81</v>
      </c>
      <c r="S2" s="75"/>
      <c r="T2" s="75"/>
      <c r="U2" s="23" t="s">
        <v>69</v>
      </c>
      <c r="V2" s="65" t="s">
        <v>0</v>
      </c>
      <c r="W2" s="66"/>
      <c r="X2" s="66"/>
      <c r="Y2" s="23" t="s">
        <v>70</v>
      </c>
      <c r="Z2" s="65" t="s">
        <v>72</v>
      </c>
      <c r="AA2" s="66"/>
      <c r="AB2" s="66"/>
      <c r="AC2" s="22" t="s">
        <v>89</v>
      </c>
      <c r="AE2" s="56" t="s">
        <v>101</v>
      </c>
      <c r="AF2" s="57" t="s">
        <v>106</v>
      </c>
    </row>
    <row r="3" spans="1:32" s="5" customFormat="1" ht="45" x14ac:dyDescent="0.25">
      <c r="A3" s="25" t="s">
        <v>1</v>
      </c>
      <c r="B3" s="14" t="s">
        <v>2</v>
      </c>
      <c r="C3" s="3" t="s">
        <v>3</v>
      </c>
      <c r="D3" s="3" t="s">
        <v>4</v>
      </c>
      <c r="E3" s="4" t="s">
        <v>5</v>
      </c>
      <c r="F3" s="16" t="s">
        <v>52</v>
      </c>
      <c r="G3" s="15" t="s">
        <v>53</v>
      </c>
      <c r="H3" s="3" t="s">
        <v>54</v>
      </c>
      <c r="I3" s="3" t="s">
        <v>5</v>
      </c>
      <c r="J3" s="14" t="s">
        <v>2</v>
      </c>
      <c r="K3" s="3" t="s">
        <v>3</v>
      </c>
      <c r="L3" s="15" t="s">
        <v>4</v>
      </c>
      <c r="M3" s="3" t="s">
        <v>5</v>
      </c>
      <c r="N3" s="14" t="s">
        <v>2</v>
      </c>
      <c r="O3" s="3" t="s">
        <v>3</v>
      </c>
      <c r="P3" s="3" t="s">
        <v>4</v>
      </c>
      <c r="Q3" s="4" t="s">
        <v>5</v>
      </c>
      <c r="R3" s="14" t="s">
        <v>2</v>
      </c>
      <c r="S3" s="3" t="s">
        <v>3</v>
      </c>
      <c r="T3" s="3" t="s">
        <v>4</v>
      </c>
      <c r="U3" s="3" t="s">
        <v>5</v>
      </c>
      <c r="V3" s="14" t="s">
        <v>2</v>
      </c>
      <c r="W3" s="3" t="s">
        <v>3</v>
      </c>
      <c r="X3" s="3" t="s">
        <v>82</v>
      </c>
      <c r="Y3" s="3" t="s">
        <v>5</v>
      </c>
      <c r="Z3" s="14" t="s">
        <v>2</v>
      </c>
      <c r="AA3" s="3" t="s">
        <v>3</v>
      </c>
      <c r="AB3" s="15" t="s">
        <v>4</v>
      </c>
      <c r="AC3" s="4" t="s">
        <v>5</v>
      </c>
      <c r="AE3" s="14"/>
      <c r="AF3" s="58"/>
    </row>
    <row r="4" spans="1:32" customFormat="1" ht="15.75" x14ac:dyDescent="0.25">
      <c r="A4" s="26" t="s">
        <v>6</v>
      </c>
      <c r="B4" s="30">
        <v>16655</v>
      </c>
      <c r="C4" s="31">
        <v>17932</v>
      </c>
      <c r="D4" s="10">
        <f t="shared" ref="D4:D48" si="0">(C4-B4)/C4</f>
        <v>7.121347312067812E-2</v>
      </c>
      <c r="E4" s="9" t="str">
        <f t="shared" ref="E4:E48" si="1">IF(D4&gt;H4, "Progress", "No Progress")</f>
        <v>Progress</v>
      </c>
      <c r="F4" s="32">
        <v>7708</v>
      </c>
      <c r="G4" s="32">
        <v>7401</v>
      </c>
      <c r="H4" s="10">
        <f t="shared" ref="H4:H48" si="2">(G4-F4)/G4</f>
        <v>-4.148088096203216E-2</v>
      </c>
      <c r="I4" s="10" t="str">
        <f t="shared" ref="I4:I48" si="3">IF(H4&lt;0, "Progress", "No Progress")</f>
        <v>Progress</v>
      </c>
      <c r="J4" s="30">
        <v>8403</v>
      </c>
      <c r="K4" s="31">
        <v>7566</v>
      </c>
      <c r="L4" s="18">
        <f t="shared" ref="L4:L48" si="4">(K4-J4)/K4</f>
        <v>-0.1106264869151467</v>
      </c>
      <c r="M4" s="10" t="str">
        <f>IF(L4&gt;H4, "Progress", "No Progress")</f>
        <v>No Progress</v>
      </c>
      <c r="N4" s="30">
        <v>3857</v>
      </c>
      <c r="O4" s="31">
        <v>3771</v>
      </c>
      <c r="P4" s="12">
        <f t="shared" ref="P4:P48" si="5">(O4-N4)/O4</f>
        <v>-2.2805621850967912E-2</v>
      </c>
      <c r="Q4" s="9" t="str">
        <f t="shared" ref="Q4:Q48" si="6">IF(P4&gt;0, "Progress", "No Progress")</f>
        <v>No Progress</v>
      </c>
      <c r="R4" s="8">
        <v>130</v>
      </c>
      <c r="S4" s="7">
        <v>149</v>
      </c>
      <c r="T4" s="12">
        <f t="shared" ref="T4:T10" si="7">(S4-R4)/S4</f>
        <v>0.12751677852348994</v>
      </c>
      <c r="U4" s="10" t="str">
        <f t="shared" ref="U4:U48" si="8">IF(T4&lt;0, "Progress", "No Progress")</f>
        <v>No Progress</v>
      </c>
      <c r="V4" s="11">
        <v>0.16400000000000001</v>
      </c>
      <c r="W4" s="12">
        <v>0.14499999999999999</v>
      </c>
      <c r="X4" s="12">
        <f t="shared" ref="X4:X32" si="9">(W4-V4)</f>
        <v>-1.9000000000000017E-2</v>
      </c>
      <c r="Y4" s="10" t="str">
        <f t="shared" ref="Y4:Y32" si="10">IF(X4&lt;0, "Progress", "No Progress")</f>
        <v>Progress</v>
      </c>
      <c r="Z4" s="30">
        <v>362</v>
      </c>
      <c r="AA4" s="31">
        <v>230</v>
      </c>
      <c r="AB4" s="33">
        <f t="shared" ref="AB4:AB11" si="11">(AA4-Z4)/AA4</f>
        <v>-0.57391304347826089</v>
      </c>
      <c r="AC4" s="9" t="str">
        <f t="shared" ref="AC4:AC11" si="12">IF(AB4&gt;0, "Progress", "No Progress")</f>
        <v>No Progress</v>
      </c>
      <c r="AE4" s="59">
        <f>COUNTIF(A4:AC4,"Progress")</f>
        <v>3</v>
      </c>
      <c r="AF4" s="60" t="s">
        <v>102</v>
      </c>
    </row>
    <row r="5" spans="1:32" customFormat="1" ht="15.75" x14ac:dyDescent="0.25">
      <c r="A5" s="26" t="s">
        <v>7</v>
      </c>
      <c r="B5" s="30">
        <v>17070</v>
      </c>
      <c r="C5" s="31">
        <v>20725</v>
      </c>
      <c r="D5" s="10">
        <f t="shared" si="0"/>
        <v>0.17635705669481302</v>
      </c>
      <c r="E5" s="9" t="str">
        <f t="shared" si="1"/>
        <v>Progress</v>
      </c>
      <c r="F5" s="32">
        <v>4397</v>
      </c>
      <c r="G5" s="32">
        <v>4354</v>
      </c>
      <c r="H5" s="10">
        <f t="shared" si="2"/>
        <v>-9.8759761139182358E-3</v>
      </c>
      <c r="I5" s="10" t="str">
        <f t="shared" si="3"/>
        <v>Progress</v>
      </c>
      <c r="J5" s="30">
        <v>8243</v>
      </c>
      <c r="K5" s="31">
        <v>9975</v>
      </c>
      <c r="L5" s="18">
        <f t="shared" si="4"/>
        <v>0.17363408521303259</v>
      </c>
      <c r="M5" s="10" t="str">
        <f t="shared" ref="M5:M48" si="13">IF(L5&gt;H5, "Progress", "No Progress")</f>
        <v>Progress</v>
      </c>
      <c r="N5" s="30">
        <v>4645</v>
      </c>
      <c r="O5" s="31">
        <v>4599</v>
      </c>
      <c r="P5" s="12">
        <f t="shared" si="5"/>
        <v>-1.0002174385736029E-2</v>
      </c>
      <c r="Q5" s="9" t="str">
        <f t="shared" si="6"/>
        <v>No Progress</v>
      </c>
      <c r="R5" s="8">
        <v>183</v>
      </c>
      <c r="S5" s="7">
        <v>151</v>
      </c>
      <c r="T5" s="12">
        <f t="shared" si="7"/>
        <v>-0.2119205298013245</v>
      </c>
      <c r="U5" s="10" t="str">
        <f t="shared" si="8"/>
        <v>Progress</v>
      </c>
      <c r="V5" s="11">
        <v>0.123</v>
      </c>
      <c r="W5" s="12">
        <v>0.107</v>
      </c>
      <c r="X5" s="12">
        <f t="shared" si="9"/>
        <v>-1.6E-2</v>
      </c>
      <c r="Y5" s="10" t="str">
        <f t="shared" si="10"/>
        <v>Progress</v>
      </c>
      <c r="Z5" s="30">
        <v>13</v>
      </c>
      <c r="AA5" s="31">
        <v>326</v>
      </c>
      <c r="AB5" s="33">
        <f t="shared" si="11"/>
        <v>0.96012269938650308</v>
      </c>
      <c r="AC5" s="9" t="str">
        <f t="shared" si="12"/>
        <v>Progress</v>
      </c>
      <c r="AE5" s="59">
        <f t="shared" ref="AE5:AE47" si="14">COUNTIF(A5:AC5,"Progress")</f>
        <v>6</v>
      </c>
      <c r="AF5" s="60" t="s">
        <v>102</v>
      </c>
    </row>
    <row r="6" spans="1:32" customFormat="1" ht="15.75" x14ac:dyDescent="0.25">
      <c r="A6" s="26" t="s">
        <v>8</v>
      </c>
      <c r="B6" s="30">
        <v>12806</v>
      </c>
      <c r="C6" s="31">
        <v>14230</v>
      </c>
      <c r="D6" s="10">
        <f t="shared" si="0"/>
        <v>0.10007027406886859</v>
      </c>
      <c r="E6" s="9" t="str">
        <f t="shared" si="1"/>
        <v>Progress</v>
      </c>
      <c r="F6" s="32">
        <v>7135</v>
      </c>
      <c r="G6" s="32">
        <v>6343</v>
      </c>
      <c r="H6" s="10">
        <f t="shared" si="2"/>
        <v>-0.1248620526564717</v>
      </c>
      <c r="I6" s="10" t="str">
        <f t="shared" si="3"/>
        <v>Progress</v>
      </c>
      <c r="J6" s="30">
        <v>6575</v>
      </c>
      <c r="K6" s="31">
        <v>6773</v>
      </c>
      <c r="L6" s="18">
        <f t="shared" si="4"/>
        <v>2.9233722131994686E-2</v>
      </c>
      <c r="M6" s="10" t="str">
        <f t="shared" si="13"/>
        <v>Progress</v>
      </c>
      <c r="N6" s="30">
        <v>2684</v>
      </c>
      <c r="O6" s="31">
        <v>2423</v>
      </c>
      <c r="P6" s="12">
        <f t="shared" si="5"/>
        <v>-0.10771770532397854</v>
      </c>
      <c r="Q6" s="9" t="str">
        <f t="shared" si="6"/>
        <v>No Progress</v>
      </c>
      <c r="R6" s="8">
        <v>143</v>
      </c>
      <c r="S6" s="7">
        <v>154</v>
      </c>
      <c r="T6" s="12">
        <f t="shared" si="7"/>
        <v>7.1428571428571425E-2</v>
      </c>
      <c r="U6" s="10" t="str">
        <f t="shared" si="8"/>
        <v>No Progress</v>
      </c>
      <c r="V6" s="11">
        <v>0.186</v>
      </c>
      <c r="W6" s="12">
        <v>0.20699999999999999</v>
      </c>
      <c r="X6" s="12">
        <f t="shared" si="9"/>
        <v>2.0999999999999991E-2</v>
      </c>
      <c r="Y6" s="10" t="str">
        <f t="shared" si="10"/>
        <v>No Progress</v>
      </c>
      <c r="Z6" s="30">
        <v>60</v>
      </c>
      <c r="AA6" s="31">
        <v>87</v>
      </c>
      <c r="AB6" s="33">
        <f t="shared" si="11"/>
        <v>0.31034482758620691</v>
      </c>
      <c r="AC6" s="9" t="str">
        <f t="shared" si="12"/>
        <v>Progress</v>
      </c>
      <c r="AE6" s="59">
        <f t="shared" si="14"/>
        <v>4</v>
      </c>
      <c r="AF6" s="60" t="s">
        <v>102</v>
      </c>
    </row>
    <row r="7" spans="1:32" customFormat="1" ht="15.75" x14ac:dyDescent="0.25">
      <c r="A7" s="26" t="s">
        <v>9</v>
      </c>
      <c r="B7" s="30">
        <v>14106</v>
      </c>
      <c r="C7" s="31">
        <v>20667</v>
      </c>
      <c r="D7" s="10">
        <f t="shared" si="0"/>
        <v>0.31746262157061983</v>
      </c>
      <c r="E7" s="9" t="str">
        <f t="shared" si="1"/>
        <v>Progress</v>
      </c>
      <c r="F7" s="32">
        <v>6664</v>
      </c>
      <c r="G7" s="32">
        <v>3944</v>
      </c>
      <c r="H7" s="10">
        <f t="shared" si="2"/>
        <v>-0.68965517241379315</v>
      </c>
      <c r="I7" s="10" t="str">
        <f t="shared" si="3"/>
        <v>Progress</v>
      </c>
      <c r="J7" s="30">
        <v>7591</v>
      </c>
      <c r="K7" s="31">
        <v>10455</v>
      </c>
      <c r="L7" s="18">
        <f t="shared" si="4"/>
        <v>0.27393591582974652</v>
      </c>
      <c r="M7" s="10" t="str">
        <f t="shared" si="13"/>
        <v>Progress</v>
      </c>
      <c r="N7" s="30">
        <v>2857</v>
      </c>
      <c r="O7" s="31">
        <v>3821</v>
      </c>
      <c r="P7" s="12">
        <f t="shared" si="5"/>
        <v>0.25228997644595658</v>
      </c>
      <c r="Q7" s="9" t="str">
        <f t="shared" si="6"/>
        <v>Progress</v>
      </c>
      <c r="R7" s="8">
        <v>150</v>
      </c>
      <c r="S7" s="7">
        <v>114</v>
      </c>
      <c r="T7" s="12">
        <f t="shared" si="7"/>
        <v>-0.31578947368421051</v>
      </c>
      <c r="U7" s="10" t="str">
        <f t="shared" si="8"/>
        <v>Progress</v>
      </c>
      <c r="V7" s="11">
        <v>0.113</v>
      </c>
      <c r="W7" s="12">
        <v>0.112</v>
      </c>
      <c r="X7" s="12">
        <f t="shared" si="9"/>
        <v>-1.0000000000000009E-3</v>
      </c>
      <c r="Y7" s="10" t="str">
        <f t="shared" si="10"/>
        <v>Progress</v>
      </c>
      <c r="Z7" s="30">
        <v>228</v>
      </c>
      <c r="AA7" s="31">
        <v>152</v>
      </c>
      <c r="AB7" s="33">
        <f t="shared" si="11"/>
        <v>-0.5</v>
      </c>
      <c r="AC7" s="9" t="str">
        <f t="shared" si="12"/>
        <v>No Progress</v>
      </c>
      <c r="AE7" s="59">
        <f t="shared" si="14"/>
        <v>6</v>
      </c>
      <c r="AF7" s="60" t="s">
        <v>102</v>
      </c>
    </row>
    <row r="8" spans="1:32" customFormat="1" ht="15.75" x14ac:dyDescent="0.25">
      <c r="A8" s="26" t="s">
        <v>10</v>
      </c>
      <c r="B8" s="30">
        <v>4573</v>
      </c>
      <c r="C8" s="31">
        <v>4815</v>
      </c>
      <c r="D8" s="10">
        <f t="shared" si="0"/>
        <v>5.0259605399792316E-2</v>
      </c>
      <c r="E8" s="9" t="str">
        <f t="shared" si="1"/>
        <v>Progress</v>
      </c>
      <c r="F8" s="32">
        <v>2088</v>
      </c>
      <c r="G8" s="32">
        <v>1577</v>
      </c>
      <c r="H8" s="10">
        <f t="shared" si="2"/>
        <v>-0.32403297400126824</v>
      </c>
      <c r="I8" s="10" t="str">
        <f t="shared" si="3"/>
        <v>Progress</v>
      </c>
      <c r="J8" s="30">
        <v>2023</v>
      </c>
      <c r="K8" s="31">
        <v>1977</v>
      </c>
      <c r="L8" s="18">
        <f t="shared" si="4"/>
        <v>-2.3267577137076379E-2</v>
      </c>
      <c r="M8" s="10" t="str">
        <f t="shared" si="13"/>
        <v>Progress</v>
      </c>
      <c r="N8" s="30">
        <v>988</v>
      </c>
      <c r="O8" s="31">
        <v>1070</v>
      </c>
      <c r="P8" s="12">
        <f t="shared" si="5"/>
        <v>7.6635514018691592E-2</v>
      </c>
      <c r="Q8" s="9" t="str">
        <f t="shared" si="6"/>
        <v>Progress</v>
      </c>
      <c r="R8" s="8">
        <v>162</v>
      </c>
      <c r="S8" s="7">
        <v>176</v>
      </c>
      <c r="T8" s="12">
        <f t="shared" si="7"/>
        <v>7.9545454545454544E-2</v>
      </c>
      <c r="U8" s="10" t="str">
        <f t="shared" si="8"/>
        <v>No Progress</v>
      </c>
      <c r="V8" s="11">
        <v>0.107</v>
      </c>
      <c r="W8" s="12">
        <v>8.6999999999999994E-2</v>
      </c>
      <c r="X8" s="12">
        <f t="shared" si="9"/>
        <v>-2.0000000000000004E-2</v>
      </c>
      <c r="Y8" s="10" t="str">
        <f t="shared" si="10"/>
        <v>Progress</v>
      </c>
      <c r="Z8" s="30">
        <v>227</v>
      </c>
      <c r="AA8" s="31">
        <v>132</v>
      </c>
      <c r="AB8" s="33">
        <f t="shared" si="11"/>
        <v>-0.71969696969696972</v>
      </c>
      <c r="AC8" s="9" t="str">
        <f t="shared" si="12"/>
        <v>No Progress</v>
      </c>
      <c r="AE8" s="59">
        <f t="shared" si="14"/>
        <v>5</v>
      </c>
      <c r="AF8" s="60" t="s">
        <v>102</v>
      </c>
    </row>
    <row r="9" spans="1:32" customFormat="1" ht="15.75" x14ac:dyDescent="0.25">
      <c r="A9" s="26" t="s">
        <v>11</v>
      </c>
      <c r="B9" s="30">
        <v>6300</v>
      </c>
      <c r="C9" s="31">
        <v>8090</v>
      </c>
      <c r="D9" s="10">
        <f t="shared" si="0"/>
        <v>0.22126081582200247</v>
      </c>
      <c r="E9" s="9" t="str">
        <f t="shared" si="1"/>
        <v>Progress</v>
      </c>
      <c r="F9" s="32">
        <v>2329</v>
      </c>
      <c r="G9" s="32">
        <v>1959</v>
      </c>
      <c r="H9" s="10">
        <f t="shared" si="2"/>
        <v>-0.18887187340479836</v>
      </c>
      <c r="I9" s="10" t="str">
        <f t="shared" si="3"/>
        <v>Progress</v>
      </c>
      <c r="J9" s="30">
        <v>3166</v>
      </c>
      <c r="K9" s="31">
        <v>4294</v>
      </c>
      <c r="L9" s="18">
        <f t="shared" si="4"/>
        <v>0.26269212855146717</v>
      </c>
      <c r="M9" s="10" t="str">
        <f t="shared" si="13"/>
        <v>Progress</v>
      </c>
      <c r="N9" s="30">
        <v>2294</v>
      </c>
      <c r="O9" s="31">
        <v>3830</v>
      </c>
      <c r="P9" s="12">
        <f t="shared" si="5"/>
        <v>0.40104438642297652</v>
      </c>
      <c r="Q9" s="9" t="str">
        <f t="shared" si="6"/>
        <v>Progress</v>
      </c>
      <c r="R9" s="8">
        <v>125</v>
      </c>
      <c r="S9" s="7">
        <v>119</v>
      </c>
      <c r="T9" s="12">
        <f t="shared" si="7"/>
        <v>-5.0420168067226892E-2</v>
      </c>
      <c r="U9" s="10" t="str">
        <f t="shared" si="8"/>
        <v>Progress</v>
      </c>
      <c r="V9" s="11">
        <v>0.09</v>
      </c>
      <c r="W9" s="12">
        <v>0.17199999999999999</v>
      </c>
      <c r="X9" s="12">
        <f t="shared" si="9"/>
        <v>8.199999999999999E-2</v>
      </c>
      <c r="Y9" s="10" t="str">
        <f t="shared" si="10"/>
        <v>No Progress</v>
      </c>
      <c r="Z9" s="30">
        <v>1809</v>
      </c>
      <c r="AA9" s="31">
        <v>3859</v>
      </c>
      <c r="AB9" s="33">
        <f t="shared" si="11"/>
        <v>0.53122570614148745</v>
      </c>
      <c r="AC9" s="9" t="str">
        <f t="shared" si="12"/>
        <v>Progress</v>
      </c>
      <c r="AE9" s="59">
        <f t="shared" si="14"/>
        <v>6</v>
      </c>
      <c r="AF9" s="60" t="s">
        <v>102</v>
      </c>
    </row>
    <row r="10" spans="1:32" customFormat="1" ht="15.75" x14ac:dyDescent="0.25">
      <c r="A10" s="26" t="s">
        <v>12</v>
      </c>
      <c r="B10" s="30">
        <v>3384</v>
      </c>
      <c r="C10" s="31">
        <v>3875</v>
      </c>
      <c r="D10" s="10">
        <f t="shared" si="0"/>
        <v>0.12670967741935485</v>
      </c>
      <c r="E10" s="9" t="str">
        <f t="shared" si="1"/>
        <v>No Progress</v>
      </c>
      <c r="F10" s="32">
        <v>1625</v>
      </c>
      <c r="G10" s="32">
        <v>2379</v>
      </c>
      <c r="H10" s="10">
        <f t="shared" si="2"/>
        <v>0.31693989071038253</v>
      </c>
      <c r="I10" s="10" t="str">
        <f t="shared" si="3"/>
        <v>No Progress</v>
      </c>
      <c r="J10" s="30">
        <v>1631</v>
      </c>
      <c r="K10" s="31">
        <v>1817</v>
      </c>
      <c r="L10" s="18">
        <f t="shared" si="4"/>
        <v>0.10236653824986242</v>
      </c>
      <c r="M10" s="10" t="str">
        <f>IF(L10&gt;H10, "Progress", "No Progress")</f>
        <v>No Progress</v>
      </c>
      <c r="N10" s="30">
        <v>722</v>
      </c>
      <c r="O10" s="31">
        <v>1011</v>
      </c>
      <c r="P10" s="12">
        <f t="shared" si="5"/>
        <v>0.28585558852621168</v>
      </c>
      <c r="Q10" s="9" t="str">
        <f t="shared" si="6"/>
        <v>Progress</v>
      </c>
      <c r="R10" s="8">
        <v>166</v>
      </c>
      <c r="S10" s="7">
        <v>162</v>
      </c>
      <c r="T10" s="12">
        <f t="shared" si="7"/>
        <v>-2.4691358024691357E-2</v>
      </c>
      <c r="U10" s="10" t="str">
        <f t="shared" si="8"/>
        <v>Progress</v>
      </c>
      <c r="V10" s="11">
        <v>0.106</v>
      </c>
      <c r="W10" s="12">
        <v>0.05</v>
      </c>
      <c r="X10" s="12">
        <f t="shared" si="9"/>
        <v>-5.5999999999999994E-2</v>
      </c>
      <c r="Y10" s="10" t="str">
        <f t="shared" si="10"/>
        <v>Progress</v>
      </c>
      <c r="Z10" s="30">
        <v>12</v>
      </c>
      <c r="AA10" s="31">
        <v>33</v>
      </c>
      <c r="AB10" s="33">
        <f t="shared" si="11"/>
        <v>0.63636363636363635</v>
      </c>
      <c r="AC10" s="9" t="str">
        <f t="shared" si="12"/>
        <v>Progress</v>
      </c>
      <c r="AE10" s="59">
        <f t="shared" si="14"/>
        <v>4</v>
      </c>
      <c r="AF10" s="60" t="s">
        <v>102</v>
      </c>
    </row>
    <row r="11" spans="1:32" customFormat="1" ht="15.75" x14ac:dyDescent="0.25">
      <c r="A11" s="26" t="s">
        <v>13</v>
      </c>
      <c r="B11" s="30">
        <v>1867</v>
      </c>
      <c r="C11" s="31">
        <v>2284</v>
      </c>
      <c r="D11" s="10">
        <f t="shared" si="0"/>
        <v>0.18257443082311733</v>
      </c>
      <c r="E11" s="9" t="str">
        <f t="shared" si="1"/>
        <v>Progress</v>
      </c>
      <c r="F11" s="32">
        <v>830</v>
      </c>
      <c r="G11" s="32">
        <v>788</v>
      </c>
      <c r="H11" s="10">
        <f t="shared" si="2"/>
        <v>-5.3299492385786802E-2</v>
      </c>
      <c r="I11" s="10" t="str">
        <f t="shared" si="3"/>
        <v>Progress</v>
      </c>
      <c r="J11" s="30">
        <v>877</v>
      </c>
      <c r="K11" s="31">
        <v>1076</v>
      </c>
      <c r="L11" s="18">
        <f t="shared" si="4"/>
        <v>0.18494423791821563</v>
      </c>
      <c r="M11" s="10" t="str">
        <f t="shared" si="13"/>
        <v>Progress</v>
      </c>
      <c r="N11" s="30">
        <v>455</v>
      </c>
      <c r="O11" s="31">
        <v>655</v>
      </c>
      <c r="P11" s="12">
        <f t="shared" si="5"/>
        <v>0.30534351145038169</v>
      </c>
      <c r="Q11" s="9" t="str">
        <f t="shared" si="6"/>
        <v>Progress</v>
      </c>
      <c r="R11" s="8">
        <v>137</v>
      </c>
      <c r="S11" s="7">
        <v>137</v>
      </c>
      <c r="T11" s="12" t="s">
        <v>60</v>
      </c>
      <c r="U11" s="10" t="str">
        <f t="shared" si="8"/>
        <v>No Progress</v>
      </c>
      <c r="V11" s="11">
        <v>9.7000000000000003E-2</v>
      </c>
      <c r="W11" s="12">
        <v>0.08</v>
      </c>
      <c r="X11" s="12">
        <f t="shared" si="9"/>
        <v>-1.7000000000000001E-2</v>
      </c>
      <c r="Y11" s="10" t="str">
        <f t="shared" si="10"/>
        <v>Progress</v>
      </c>
      <c r="Z11" s="30">
        <v>18</v>
      </c>
      <c r="AA11" s="31">
        <v>2</v>
      </c>
      <c r="AB11" s="33">
        <f t="shared" si="11"/>
        <v>-8</v>
      </c>
      <c r="AC11" s="9" t="str">
        <f t="shared" si="12"/>
        <v>No Progress</v>
      </c>
      <c r="AE11" s="59">
        <f t="shared" si="14"/>
        <v>5</v>
      </c>
      <c r="AF11" s="60" t="s">
        <v>102</v>
      </c>
    </row>
    <row r="12" spans="1:32" customFormat="1" ht="15.75" x14ac:dyDescent="0.25">
      <c r="A12" s="26" t="s">
        <v>14</v>
      </c>
      <c r="B12" s="30">
        <v>2332</v>
      </c>
      <c r="C12" s="31">
        <v>2060</v>
      </c>
      <c r="D12" s="10">
        <f t="shared" si="0"/>
        <v>-0.13203883495145632</v>
      </c>
      <c r="E12" s="9" t="str">
        <f t="shared" si="1"/>
        <v>Progress</v>
      </c>
      <c r="F12" s="32">
        <v>1774</v>
      </c>
      <c r="G12" s="32">
        <v>1485</v>
      </c>
      <c r="H12" s="10">
        <f t="shared" si="2"/>
        <v>-0.19461279461279463</v>
      </c>
      <c r="I12" s="10" t="str">
        <f t="shared" si="3"/>
        <v>Progress</v>
      </c>
      <c r="J12" s="30">
        <v>1089</v>
      </c>
      <c r="K12" s="31">
        <v>895</v>
      </c>
      <c r="L12" s="18">
        <f t="shared" si="4"/>
        <v>-0.21675977653631284</v>
      </c>
      <c r="M12" s="10" t="str">
        <f t="shared" si="13"/>
        <v>No Progress</v>
      </c>
      <c r="N12" s="30">
        <v>552</v>
      </c>
      <c r="O12" s="31">
        <v>576</v>
      </c>
      <c r="P12" s="12">
        <f t="shared" si="5"/>
        <v>4.1666666666666664E-2</v>
      </c>
      <c r="Q12" s="9" t="str">
        <f t="shared" si="6"/>
        <v>Progress</v>
      </c>
      <c r="R12" s="8">
        <v>190</v>
      </c>
      <c r="S12" s="7">
        <v>154</v>
      </c>
      <c r="T12" s="12">
        <f t="shared" ref="T12:T48" si="15">(S12-R12)/S12</f>
        <v>-0.23376623376623376</v>
      </c>
      <c r="U12" s="10" t="str">
        <f t="shared" si="8"/>
        <v>Progress</v>
      </c>
      <c r="V12" s="11">
        <v>0.06</v>
      </c>
      <c r="W12" s="12">
        <v>6.0999999999999999E-2</v>
      </c>
      <c r="X12" s="12">
        <f t="shared" si="9"/>
        <v>1.0000000000000009E-3</v>
      </c>
      <c r="Y12" s="10" t="str">
        <f t="shared" si="10"/>
        <v>No Progress</v>
      </c>
      <c r="Z12" s="30">
        <v>0</v>
      </c>
      <c r="AA12" s="31">
        <v>1</v>
      </c>
      <c r="AB12" s="33" t="s">
        <v>71</v>
      </c>
      <c r="AC12" s="9" t="str">
        <f>IF(AB12="Increase", "Progress", "No Progress")</f>
        <v>Progress</v>
      </c>
      <c r="AE12" s="59">
        <f t="shared" si="14"/>
        <v>5</v>
      </c>
      <c r="AF12" s="60" t="s">
        <v>102</v>
      </c>
    </row>
    <row r="13" spans="1:32" customFormat="1" ht="15.75" x14ac:dyDescent="0.25">
      <c r="A13" s="26" t="s">
        <v>15</v>
      </c>
      <c r="B13" s="30">
        <v>1717</v>
      </c>
      <c r="C13" s="31">
        <v>1437</v>
      </c>
      <c r="D13" s="10">
        <f t="shared" si="0"/>
        <v>-0.19485038274182323</v>
      </c>
      <c r="E13" s="9" t="str">
        <f t="shared" si="1"/>
        <v>No Progress</v>
      </c>
      <c r="F13" s="32">
        <v>560</v>
      </c>
      <c r="G13" s="32">
        <v>552</v>
      </c>
      <c r="H13" s="10">
        <f t="shared" si="2"/>
        <v>-1.4492753623188406E-2</v>
      </c>
      <c r="I13" s="10" t="str">
        <f t="shared" si="3"/>
        <v>Progress</v>
      </c>
      <c r="J13" s="30">
        <v>824</v>
      </c>
      <c r="K13" s="31">
        <v>525</v>
      </c>
      <c r="L13" s="18">
        <f t="shared" si="4"/>
        <v>-0.56952380952380954</v>
      </c>
      <c r="M13" s="10" t="str">
        <f t="shared" si="13"/>
        <v>No Progress</v>
      </c>
      <c r="N13" s="30">
        <v>344</v>
      </c>
      <c r="O13" s="31">
        <v>265</v>
      </c>
      <c r="P13" s="12">
        <f t="shared" si="5"/>
        <v>-0.2981132075471698</v>
      </c>
      <c r="Q13" s="9" t="str">
        <f t="shared" si="6"/>
        <v>No Progress</v>
      </c>
      <c r="R13" s="8">
        <v>175</v>
      </c>
      <c r="S13" s="7">
        <v>227</v>
      </c>
      <c r="T13" s="12">
        <f t="shared" si="15"/>
        <v>0.22907488986784141</v>
      </c>
      <c r="U13" s="10" t="str">
        <f t="shared" si="8"/>
        <v>No Progress</v>
      </c>
      <c r="V13" s="11">
        <v>0.11899999999999999</v>
      </c>
      <c r="W13" s="12">
        <v>7.4999999999999997E-2</v>
      </c>
      <c r="X13" s="12">
        <f t="shared" si="9"/>
        <v>-4.3999999999999997E-2</v>
      </c>
      <c r="Y13" s="10" t="str">
        <f t="shared" si="10"/>
        <v>Progress</v>
      </c>
      <c r="Z13" s="30">
        <v>1</v>
      </c>
      <c r="AA13" s="31">
        <v>0</v>
      </c>
      <c r="AB13" s="33" t="s">
        <v>59</v>
      </c>
      <c r="AC13" s="9" t="str">
        <f>IF(AB13="Increase", "Progress", "No Progress")</f>
        <v>No Progress</v>
      </c>
      <c r="AE13" s="59">
        <f t="shared" si="14"/>
        <v>2</v>
      </c>
      <c r="AF13" s="60" t="s">
        <v>102</v>
      </c>
    </row>
    <row r="14" spans="1:32" customFormat="1" ht="15.75" x14ac:dyDescent="0.25">
      <c r="A14" s="26" t="s">
        <v>16</v>
      </c>
      <c r="B14" s="30">
        <v>6346</v>
      </c>
      <c r="C14" s="31">
        <v>6562</v>
      </c>
      <c r="D14" s="10">
        <f t="shared" si="0"/>
        <v>3.2916793660469366E-2</v>
      </c>
      <c r="E14" s="9" t="str">
        <f t="shared" si="1"/>
        <v>No Progress</v>
      </c>
      <c r="F14" s="32">
        <v>946</v>
      </c>
      <c r="G14" s="32">
        <v>980</v>
      </c>
      <c r="H14" s="10">
        <f t="shared" si="2"/>
        <v>3.4693877551020408E-2</v>
      </c>
      <c r="I14" s="10" t="str">
        <f t="shared" si="3"/>
        <v>No Progress</v>
      </c>
      <c r="J14" s="30">
        <v>3528</v>
      </c>
      <c r="K14" s="31">
        <v>3123</v>
      </c>
      <c r="L14" s="18">
        <f t="shared" si="4"/>
        <v>-0.12968299711815562</v>
      </c>
      <c r="M14" s="10" t="str">
        <f t="shared" si="13"/>
        <v>No Progress</v>
      </c>
      <c r="N14" s="30">
        <v>522</v>
      </c>
      <c r="O14" s="31">
        <v>795</v>
      </c>
      <c r="P14" s="12">
        <f t="shared" si="5"/>
        <v>0.34339622641509432</v>
      </c>
      <c r="Q14" s="9" t="str">
        <f t="shared" si="6"/>
        <v>Progress</v>
      </c>
      <c r="R14" s="8">
        <v>102</v>
      </c>
      <c r="S14" s="7">
        <v>125</v>
      </c>
      <c r="T14" s="12">
        <f t="shared" si="15"/>
        <v>0.184</v>
      </c>
      <c r="U14" s="10" t="str">
        <f t="shared" si="8"/>
        <v>No Progress</v>
      </c>
      <c r="V14" s="11">
        <v>9.0999999999999998E-2</v>
      </c>
      <c r="W14" s="12">
        <v>7.1999999999999995E-2</v>
      </c>
      <c r="X14" s="12">
        <f t="shared" si="9"/>
        <v>-1.9000000000000003E-2</v>
      </c>
      <c r="Y14" s="10" t="str">
        <f t="shared" si="10"/>
        <v>Progress</v>
      </c>
      <c r="Z14" s="30">
        <v>40</v>
      </c>
      <c r="AA14" s="31">
        <v>22</v>
      </c>
      <c r="AB14" s="33">
        <f t="shared" ref="AB14:AB22" si="16">(AA14-Z14)/AA14</f>
        <v>-0.81818181818181823</v>
      </c>
      <c r="AC14" s="9" t="str">
        <f t="shared" ref="AC14:AC26" si="17">IF(AB14&gt;0, "Progress", "No Progress")</f>
        <v>No Progress</v>
      </c>
      <c r="AE14" s="59">
        <f t="shared" si="14"/>
        <v>2</v>
      </c>
      <c r="AF14" s="60" t="s">
        <v>102</v>
      </c>
    </row>
    <row r="15" spans="1:32" customFormat="1" ht="15.75" x14ac:dyDescent="0.25">
      <c r="A15" s="26" t="s">
        <v>17</v>
      </c>
      <c r="B15" s="30">
        <v>11337</v>
      </c>
      <c r="C15" s="31">
        <v>11028</v>
      </c>
      <c r="D15" s="10">
        <f t="shared" si="0"/>
        <v>-2.8019586507072904E-2</v>
      </c>
      <c r="E15" s="9" t="str">
        <f t="shared" si="1"/>
        <v>No Progress</v>
      </c>
      <c r="F15" s="32">
        <v>1355</v>
      </c>
      <c r="G15" s="32">
        <v>3469</v>
      </c>
      <c r="H15" s="10">
        <f t="shared" si="2"/>
        <v>0.60939752089939458</v>
      </c>
      <c r="I15" s="10" t="str">
        <f t="shared" si="3"/>
        <v>No Progress</v>
      </c>
      <c r="J15" s="30">
        <v>6487</v>
      </c>
      <c r="K15" s="31">
        <v>5310</v>
      </c>
      <c r="L15" s="18">
        <f t="shared" si="4"/>
        <v>-0.22165725047080978</v>
      </c>
      <c r="M15" s="10" t="str">
        <f t="shared" si="13"/>
        <v>No Progress</v>
      </c>
      <c r="N15" s="30">
        <v>1066</v>
      </c>
      <c r="O15" s="31">
        <v>1242</v>
      </c>
      <c r="P15" s="12">
        <f t="shared" si="5"/>
        <v>0.14170692431561996</v>
      </c>
      <c r="Q15" s="9" t="str">
        <f t="shared" si="6"/>
        <v>Progress</v>
      </c>
      <c r="R15" s="8">
        <v>67</v>
      </c>
      <c r="S15" s="7">
        <v>87</v>
      </c>
      <c r="T15" s="12">
        <f t="shared" si="15"/>
        <v>0.22988505747126436</v>
      </c>
      <c r="U15" s="10" t="str">
        <f t="shared" si="8"/>
        <v>No Progress</v>
      </c>
      <c r="V15" s="11">
        <v>0.192</v>
      </c>
      <c r="W15" s="12">
        <v>6.3E-2</v>
      </c>
      <c r="X15" s="12">
        <f t="shared" si="9"/>
        <v>-0.129</v>
      </c>
      <c r="Y15" s="10" t="str">
        <f t="shared" si="10"/>
        <v>Progress</v>
      </c>
      <c r="Z15" s="30">
        <v>1</v>
      </c>
      <c r="AA15" s="31">
        <v>6</v>
      </c>
      <c r="AB15" s="33">
        <f t="shared" si="16"/>
        <v>0.83333333333333337</v>
      </c>
      <c r="AC15" s="9" t="str">
        <f t="shared" si="17"/>
        <v>Progress</v>
      </c>
      <c r="AE15" s="59">
        <f t="shared" si="14"/>
        <v>3</v>
      </c>
      <c r="AF15" s="60" t="s">
        <v>102</v>
      </c>
    </row>
    <row r="16" spans="1:32" customFormat="1" ht="15.75" x14ac:dyDescent="0.25">
      <c r="A16" s="26" t="s">
        <v>18</v>
      </c>
      <c r="B16" s="30">
        <v>5424</v>
      </c>
      <c r="C16" s="31">
        <v>6228</v>
      </c>
      <c r="D16" s="10">
        <f t="shared" si="0"/>
        <v>0.12909441233140656</v>
      </c>
      <c r="E16" s="9" t="str">
        <f t="shared" si="1"/>
        <v>Progress</v>
      </c>
      <c r="F16" s="32">
        <v>1092</v>
      </c>
      <c r="G16" s="32">
        <v>1145</v>
      </c>
      <c r="H16" s="10">
        <f t="shared" si="2"/>
        <v>4.6288209606986902E-2</v>
      </c>
      <c r="I16" s="10" t="str">
        <f t="shared" si="3"/>
        <v>No Progress</v>
      </c>
      <c r="J16" s="30">
        <v>1879</v>
      </c>
      <c r="K16" s="31">
        <v>2126</v>
      </c>
      <c r="L16" s="18">
        <f t="shared" si="4"/>
        <v>0.11618062088428975</v>
      </c>
      <c r="M16" s="10" t="str">
        <f t="shared" si="13"/>
        <v>Progress</v>
      </c>
      <c r="N16" s="30">
        <v>996</v>
      </c>
      <c r="O16" s="31">
        <v>964</v>
      </c>
      <c r="P16" s="12">
        <f t="shared" si="5"/>
        <v>-3.3195020746887967E-2</v>
      </c>
      <c r="Q16" s="9" t="str">
        <f t="shared" si="6"/>
        <v>No Progress</v>
      </c>
      <c r="R16" s="8">
        <v>343</v>
      </c>
      <c r="S16" s="7">
        <v>349</v>
      </c>
      <c r="T16" s="12">
        <f t="shared" si="15"/>
        <v>1.7191977077363897E-2</v>
      </c>
      <c r="U16" s="10" t="str">
        <f t="shared" si="8"/>
        <v>No Progress</v>
      </c>
      <c r="V16" s="11">
        <v>0.13800000000000001</v>
      </c>
      <c r="W16" s="12">
        <v>0.11799999999999999</v>
      </c>
      <c r="X16" s="12">
        <f t="shared" si="9"/>
        <v>-2.0000000000000018E-2</v>
      </c>
      <c r="Y16" s="10" t="str">
        <f t="shared" si="10"/>
        <v>Progress</v>
      </c>
      <c r="Z16" s="30">
        <v>41</v>
      </c>
      <c r="AA16" s="31">
        <v>10</v>
      </c>
      <c r="AB16" s="33">
        <f t="shared" si="16"/>
        <v>-3.1</v>
      </c>
      <c r="AC16" s="9" t="str">
        <f t="shared" si="17"/>
        <v>No Progress</v>
      </c>
      <c r="AE16" s="59">
        <f t="shared" si="14"/>
        <v>3</v>
      </c>
      <c r="AF16" s="60" t="s">
        <v>102</v>
      </c>
    </row>
    <row r="17" spans="1:32" customFormat="1" ht="15.75" x14ac:dyDescent="0.25">
      <c r="A17" s="26" t="s">
        <v>19</v>
      </c>
      <c r="B17" s="30">
        <v>4216</v>
      </c>
      <c r="C17" s="31">
        <v>5283</v>
      </c>
      <c r="D17" s="10">
        <f t="shared" si="0"/>
        <v>0.20196857845920879</v>
      </c>
      <c r="E17" s="9" t="str">
        <f t="shared" si="1"/>
        <v>No Progress</v>
      </c>
      <c r="F17" s="32">
        <v>823</v>
      </c>
      <c r="G17" s="32">
        <v>1341</v>
      </c>
      <c r="H17" s="10">
        <f t="shared" si="2"/>
        <v>0.38627889634601043</v>
      </c>
      <c r="I17" s="10" t="str">
        <f t="shared" si="3"/>
        <v>No Progress</v>
      </c>
      <c r="J17" s="30">
        <v>2698</v>
      </c>
      <c r="K17" s="31">
        <v>3060</v>
      </c>
      <c r="L17" s="18">
        <f t="shared" si="4"/>
        <v>0.11830065359477124</v>
      </c>
      <c r="M17" s="10" t="str">
        <f t="shared" si="13"/>
        <v>No Progress</v>
      </c>
      <c r="N17" s="30">
        <v>1178</v>
      </c>
      <c r="O17" s="31">
        <v>1265</v>
      </c>
      <c r="P17" s="12">
        <f t="shared" si="5"/>
        <v>6.8774703557312258E-2</v>
      </c>
      <c r="Q17" s="9" t="str">
        <f t="shared" si="6"/>
        <v>Progress</v>
      </c>
      <c r="R17" s="8">
        <v>123</v>
      </c>
      <c r="S17" s="7">
        <v>99</v>
      </c>
      <c r="T17" s="12">
        <f t="shared" si="15"/>
        <v>-0.24242424242424243</v>
      </c>
      <c r="U17" s="10" t="str">
        <f t="shared" si="8"/>
        <v>Progress</v>
      </c>
      <c r="V17" s="11">
        <v>0.107</v>
      </c>
      <c r="W17" s="12">
        <v>0.11899999999999999</v>
      </c>
      <c r="X17" s="12">
        <f t="shared" si="9"/>
        <v>1.1999999999999997E-2</v>
      </c>
      <c r="Y17" s="10" t="str">
        <f t="shared" si="10"/>
        <v>No Progress</v>
      </c>
      <c r="Z17" s="30">
        <v>91</v>
      </c>
      <c r="AA17" s="31">
        <v>75</v>
      </c>
      <c r="AB17" s="33">
        <f t="shared" si="16"/>
        <v>-0.21333333333333335</v>
      </c>
      <c r="AC17" s="9" t="str">
        <f t="shared" si="17"/>
        <v>No Progress</v>
      </c>
      <c r="AE17" s="59">
        <f t="shared" si="14"/>
        <v>2</v>
      </c>
      <c r="AF17" s="60" t="s">
        <v>102</v>
      </c>
    </row>
    <row r="18" spans="1:32" customFormat="1" ht="15.75" x14ac:dyDescent="0.25">
      <c r="A18" s="26" t="s">
        <v>20</v>
      </c>
      <c r="B18" s="30">
        <v>8148</v>
      </c>
      <c r="C18" s="31">
        <v>11734</v>
      </c>
      <c r="D18" s="10">
        <f t="shared" si="0"/>
        <v>0.30560763592977674</v>
      </c>
      <c r="E18" s="9" t="str">
        <f t="shared" si="1"/>
        <v>Progress</v>
      </c>
      <c r="F18" s="32">
        <v>2338</v>
      </c>
      <c r="G18" s="32">
        <v>2758</v>
      </c>
      <c r="H18" s="10">
        <f t="shared" si="2"/>
        <v>0.15228426395939088</v>
      </c>
      <c r="I18" s="10" t="str">
        <f t="shared" si="3"/>
        <v>No Progress</v>
      </c>
      <c r="J18" s="30">
        <v>4506</v>
      </c>
      <c r="K18" s="31">
        <v>6213</v>
      </c>
      <c r="L18" s="18">
        <f t="shared" si="4"/>
        <v>0.27474649927571221</v>
      </c>
      <c r="M18" s="10" t="str">
        <f t="shared" si="13"/>
        <v>Progress</v>
      </c>
      <c r="N18" s="30">
        <v>1411</v>
      </c>
      <c r="O18" s="31">
        <v>2312</v>
      </c>
      <c r="P18" s="12">
        <f t="shared" si="5"/>
        <v>0.38970588235294118</v>
      </c>
      <c r="Q18" s="9" t="str">
        <f t="shared" si="6"/>
        <v>Progress</v>
      </c>
      <c r="R18" s="8">
        <v>124</v>
      </c>
      <c r="S18" s="7">
        <v>122</v>
      </c>
      <c r="T18" s="12">
        <f t="shared" si="15"/>
        <v>-1.6393442622950821E-2</v>
      </c>
      <c r="U18" s="10" t="str">
        <f t="shared" si="8"/>
        <v>Progress</v>
      </c>
      <c r="V18" s="11">
        <v>0.14099999999999999</v>
      </c>
      <c r="W18" s="12">
        <v>0.109</v>
      </c>
      <c r="X18" s="12">
        <f t="shared" si="9"/>
        <v>-3.1999999999999987E-2</v>
      </c>
      <c r="Y18" s="10" t="str">
        <f t="shared" si="10"/>
        <v>Progress</v>
      </c>
      <c r="Z18" s="30">
        <v>398</v>
      </c>
      <c r="AA18" s="31">
        <v>611</v>
      </c>
      <c r="AB18" s="33">
        <f t="shared" si="16"/>
        <v>0.3486088379705401</v>
      </c>
      <c r="AC18" s="9" t="str">
        <f t="shared" si="17"/>
        <v>Progress</v>
      </c>
      <c r="AE18" s="59">
        <f t="shared" si="14"/>
        <v>6</v>
      </c>
      <c r="AF18" s="60" t="s">
        <v>102</v>
      </c>
    </row>
    <row r="19" spans="1:32" customFormat="1" ht="15.75" x14ac:dyDescent="0.25">
      <c r="A19" s="26" t="s">
        <v>21</v>
      </c>
      <c r="B19" s="30">
        <v>2490</v>
      </c>
      <c r="C19" s="31">
        <v>2235</v>
      </c>
      <c r="D19" s="10">
        <f t="shared" si="0"/>
        <v>-0.11409395973154363</v>
      </c>
      <c r="E19" s="9" t="str">
        <f t="shared" si="1"/>
        <v>Progress</v>
      </c>
      <c r="F19" s="32">
        <v>408</v>
      </c>
      <c r="G19" s="32">
        <v>366</v>
      </c>
      <c r="H19" s="10">
        <f t="shared" si="2"/>
        <v>-0.11475409836065574</v>
      </c>
      <c r="I19" s="10" t="str">
        <f t="shared" si="3"/>
        <v>Progress</v>
      </c>
      <c r="J19" s="30">
        <v>1022</v>
      </c>
      <c r="K19" s="31">
        <v>882</v>
      </c>
      <c r="L19" s="18">
        <f t="shared" si="4"/>
        <v>-0.15873015873015872</v>
      </c>
      <c r="M19" s="10" t="str">
        <f t="shared" si="13"/>
        <v>No Progress</v>
      </c>
      <c r="N19" s="30">
        <v>656</v>
      </c>
      <c r="O19" s="31">
        <v>365</v>
      </c>
      <c r="P19" s="12">
        <f t="shared" si="5"/>
        <v>-0.79726027397260268</v>
      </c>
      <c r="Q19" s="9" t="str">
        <f t="shared" si="6"/>
        <v>No Progress</v>
      </c>
      <c r="R19" s="8">
        <v>276</v>
      </c>
      <c r="S19" s="7">
        <v>185</v>
      </c>
      <c r="T19" s="12">
        <f t="shared" si="15"/>
        <v>-0.49189189189189192</v>
      </c>
      <c r="U19" s="10" t="str">
        <f t="shared" si="8"/>
        <v>Progress</v>
      </c>
      <c r="V19" s="11">
        <v>2.1999999999999999E-2</v>
      </c>
      <c r="W19" s="12">
        <v>5.1999999999999998E-2</v>
      </c>
      <c r="X19" s="12">
        <f t="shared" si="9"/>
        <v>0.03</v>
      </c>
      <c r="Y19" s="10" t="str">
        <f t="shared" si="10"/>
        <v>No Progress</v>
      </c>
      <c r="Z19" s="30">
        <v>17</v>
      </c>
      <c r="AA19" s="31">
        <v>6</v>
      </c>
      <c r="AB19" s="33">
        <f t="shared" si="16"/>
        <v>-1.8333333333333333</v>
      </c>
      <c r="AC19" s="9" t="str">
        <f t="shared" si="17"/>
        <v>No Progress</v>
      </c>
      <c r="AE19" s="59">
        <f t="shared" si="14"/>
        <v>3</v>
      </c>
      <c r="AF19" s="60" t="s">
        <v>102</v>
      </c>
    </row>
    <row r="20" spans="1:32" customFormat="1" ht="15.75" x14ac:dyDescent="0.25">
      <c r="A20" s="26" t="s">
        <v>22</v>
      </c>
      <c r="B20" s="30">
        <v>2541</v>
      </c>
      <c r="C20" s="31">
        <v>2626</v>
      </c>
      <c r="D20" s="10">
        <f t="shared" si="0"/>
        <v>3.2368621477532368E-2</v>
      </c>
      <c r="E20" s="9" t="str">
        <f t="shared" si="1"/>
        <v>No Progress</v>
      </c>
      <c r="F20" s="32">
        <v>1096</v>
      </c>
      <c r="G20" s="32">
        <v>1434</v>
      </c>
      <c r="H20" s="10">
        <f t="shared" si="2"/>
        <v>0.23570432357043236</v>
      </c>
      <c r="I20" s="10" t="str">
        <f t="shared" si="3"/>
        <v>No Progress</v>
      </c>
      <c r="J20" s="30">
        <v>1488</v>
      </c>
      <c r="K20" s="31">
        <v>1260</v>
      </c>
      <c r="L20" s="18">
        <f t="shared" si="4"/>
        <v>-0.18095238095238095</v>
      </c>
      <c r="M20" s="10" t="str">
        <f t="shared" si="13"/>
        <v>No Progress</v>
      </c>
      <c r="N20" s="30">
        <v>591</v>
      </c>
      <c r="O20" s="31">
        <v>503</v>
      </c>
      <c r="P20" s="12">
        <f t="shared" si="5"/>
        <v>-0.1749502982107356</v>
      </c>
      <c r="Q20" s="9" t="str">
        <f t="shared" si="6"/>
        <v>No Progress</v>
      </c>
      <c r="R20" s="8">
        <v>141</v>
      </c>
      <c r="S20" s="7">
        <v>209</v>
      </c>
      <c r="T20" s="12">
        <f t="shared" si="15"/>
        <v>0.32535885167464113</v>
      </c>
      <c r="U20" s="10" t="str">
        <f t="shared" si="8"/>
        <v>No Progress</v>
      </c>
      <c r="V20" s="11">
        <v>2.5000000000000001E-2</v>
      </c>
      <c r="W20" s="12">
        <v>3.1E-2</v>
      </c>
      <c r="X20" s="12">
        <f t="shared" si="9"/>
        <v>5.9999999999999984E-3</v>
      </c>
      <c r="Y20" s="10" t="str">
        <f t="shared" si="10"/>
        <v>No Progress</v>
      </c>
      <c r="Z20" s="30">
        <v>71</v>
      </c>
      <c r="AA20" s="31">
        <v>2</v>
      </c>
      <c r="AB20" s="33">
        <f t="shared" si="16"/>
        <v>-34.5</v>
      </c>
      <c r="AC20" s="9" t="str">
        <f t="shared" si="17"/>
        <v>No Progress</v>
      </c>
      <c r="AE20" s="59">
        <f t="shared" si="14"/>
        <v>0</v>
      </c>
      <c r="AF20" s="61" t="s">
        <v>103</v>
      </c>
    </row>
    <row r="21" spans="1:32" customFormat="1" ht="15.75" x14ac:dyDescent="0.25">
      <c r="A21" s="26" t="s">
        <v>23</v>
      </c>
      <c r="B21" s="30">
        <v>1064</v>
      </c>
      <c r="C21" s="31">
        <v>1122</v>
      </c>
      <c r="D21" s="10">
        <f t="shared" si="0"/>
        <v>5.1693404634581108E-2</v>
      </c>
      <c r="E21" s="9" t="str">
        <f t="shared" si="1"/>
        <v>Progress</v>
      </c>
      <c r="F21" s="32">
        <v>366</v>
      </c>
      <c r="G21" s="32">
        <v>203</v>
      </c>
      <c r="H21" s="10">
        <f t="shared" si="2"/>
        <v>-0.80295566502463056</v>
      </c>
      <c r="I21" s="10" t="str">
        <f t="shared" si="3"/>
        <v>Progress</v>
      </c>
      <c r="J21" s="30">
        <v>534</v>
      </c>
      <c r="K21" s="31">
        <v>527</v>
      </c>
      <c r="L21" s="18">
        <f t="shared" si="4"/>
        <v>-1.3282732447817837E-2</v>
      </c>
      <c r="M21" s="10" t="str">
        <f t="shared" si="13"/>
        <v>Progress</v>
      </c>
      <c r="N21" s="30">
        <v>187</v>
      </c>
      <c r="O21" s="31">
        <v>269</v>
      </c>
      <c r="P21" s="12">
        <f t="shared" si="5"/>
        <v>0.30483271375464682</v>
      </c>
      <c r="Q21" s="9" t="str">
        <f t="shared" si="6"/>
        <v>Progress</v>
      </c>
      <c r="R21" s="8">
        <v>133</v>
      </c>
      <c r="S21" s="7">
        <v>173</v>
      </c>
      <c r="T21" s="12">
        <f t="shared" si="15"/>
        <v>0.23121387283236994</v>
      </c>
      <c r="U21" s="10" t="str">
        <f t="shared" si="8"/>
        <v>No Progress</v>
      </c>
      <c r="V21" s="11">
        <v>0.1</v>
      </c>
      <c r="W21" s="12">
        <v>9.7000000000000003E-2</v>
      </c>
      <c r="X21" s="12">
        <f t="shared" si="9"/>
        <v>-3.0000000000000027E-3</v>
      </c>
      <c r="Y21" s="10" t="str">
        <f t="shared" si="10"/>
        <v>Progress</v>
      </c>
      <c r="Z21" s="30">
        <v>25</v>
      </c>
      <c r="AA21" s="31">
        <v>34</v>
      </c>
      <c r="AB21" s="33">
        <f t="shared" si="16"/>
        <v>0.26470588235294118</v>
      </c>
      <c r="AC21" s="9" t="str">
        <f t="shared" si="17"/>
        <v>Progress</v>
      </c>
      <c r="AE21" s="59">
        <f t="shared" si="14"/>
        <v>6</v>
      </c>
      <c r="AF21" s="60" t="s">
        <v>102</v>
      </c>
    </row>
    <row r="22" spans="1:32" customFormat="1" ht="15.75" x14ac:dyDescent="0.25">
      <c r="A22" s="26" t="s">
        <v>24</v>
      </c>
      <c r="B22" s="30">
        <v>1705</v>
      </c>
      <c r="C22" s="31">
        <v>1815</v>
      </c>
      <c r="D22" s="10">
        <f t="shared" si="0"/>
        <v>6.0606060606060608E-2</v>
      </c>
      <c r="E22" s="9" t="str">
        <f t="shared" si="1"/>
        <v>No Progress</v>
      </c>
      <c r="F22" s="32">
        <v>920</v>
      </c>
      <c r="G22" s="32">
        <v>1436</v>
      </c>
      <c r="H22" s="10">
        <f t="shared" si="2"/>
        <v>0.35933147632311979</v>
      </c>
      <c r="I22" s="10" t="str">
        <f t="shared" si="3"/>
        <v>No Progress</v>
      </c>
      <c r="J22" s="30">
        <v>895</v>
      </c>
      <c r="K22" s="31">
        <v>1059</v>
      </c>
      <c r="L22" s="18">
        <f t="shared" si="4"/>
        <v>0.15486307837582625</v>
      </c>
      <c r="M22" s="10" t="str">
        <f t="shared" si="13"/>
        <v>No Progress</v>
      </c>
      <c r="N22" s="30">
        <v>274</v>
      </c>
      <c r="O22" s="31">
        <v>312</v>
      </c>
      <c r="P22" s="12">
        <f t="shared" si="5"/>
        <v>0.12179487179487179</v>
      </c>
      <c r="Q22" s="9" t="str">
        <f t="shared" si="6"/>
        <v>Progress</v>
      </c>
      <c r="R22" s="8">
        <v>136</v>
      </c>
      <c r="S22" s="7">
        <v>121</v>
      </c>
      <c r="T22" s="12">
        <f t="shared" si="15"/>
        <v>-0.12396694214876033</v>
      </c>
      <c r="U22" s="10" t="str">
        <f t="shared" si="8"/>
        <v>Progress</v>
      </c>
      <c r="V22" s="11">
        <v>6.3E-2</v>
      </c>
      <c r="W22" s="12">
        <v>0.115</v>
      </c>
      <c r="X22" s="12">
        <f t="shared" si="9"/>
        <v>5.2000000000000005E-2</v>
      </c>
      <c r="Y22" s="10" t="str">
        <f t="shared" si="10"/>
        <v>No Progress</v>
      </c>
      <c r="Z22" s="30">
        <v>1</v>
      </c>
      <c r="AA22" s="31">
        <v>2</v>
      </c>
      <c r="AB22" s="33">
        <f t="shared" si="16"/>
        <v>0.5</v>
      </c>
      <c r="AC22" s="9" t="str">
        <f t="shared" si="17"/>
        <v>Progress</v>
      </c>
      <c r="AE22" s="59">
        <f t="shared" si="14"/>
        <v>3</v>
      </c>
      <c r="AF22" s="60" t="s">
        <v>102</v>
      </c>
    </row>
    <row r="23" spans="1:32" customFormat="1" ht="15.75" x14ac:dyDescent="0.25">
      <c r="A23" s="26" t="s">
        <v>25</v>
      </c>
      <c r="B23" s="30">
        <v>2625</v>
      </c>
      <c r="C23" s="31">
        <v>5476</v>
      </c>
      <c r="D23" s="10">
        <f t="shared" si="0"/>
        <v>0.5206355003652301</v>
      </c>
      <c r="E23" s="9" t="str">
        <f t="shared" si="1"/>
        <v>Progress</v>
      </c>
      <c r="F23" s="32">
        <v>588</v>
      </c>
      <c r="G23" s="32">
        <v>580</v>
      </c>
      <c r="H23" s="10">
        <f t="shared" si="2"/>
        <v>-1.3793103448275862E-2</v>
      </c>
      <c r="I23" s="10" t="str">
        <f t="shared" si="3"/>
        <v>Progress</v>
      </c>
      <c r="J23" s="30">
        <v>1410</v>
      </c>
      <c r="K23" s="31">
        <v>3020</v>
      </c>
      <c r="L23" s="18">
        <f t="shared" si="4"/>
        <v>0.5331125827814569</v>
      </c>
      <c r="M23" s="10" t="str">
        <f t="shared" si="13"/>
        <v>Progress</v>
      </c>
      <c r="N23" s="30">
        <v>278</v>
      </c>
      <c r="O23" s="31">
        <v>1559</v>
      </c>
      <c r="P23" s="12">
        <f t="shared" si="5"/>
        <v>0.8216805644644003</v>
      </c>
      <c r="Q23" s="9" t="str">
        <f t="shared" si="6"/>
        <v>Progress</v>
      </c>
      <c r="R23" s="8">
        <v>124</v>
      </c>
      <c r="S23" s="7">
        <v>121</v>
      </c>
      <c r="T23" s="12">
        <f t="shared" si="15"/>
        <v>-2.4793388429752067E-2</v>
      </c>
      <c r="U23" s="10" t="str">
        <f t="shared" si="8"/>
        <v>Progress</v>
      </c>
      <c r="V23" s="11">
        <v>1.6E-2</v>
      </c>
      <c r="W23" s="12">
        <v>6.3E-2</v>
      </c>
      <c r="X23" s="12">
        <f t="shared" si="9"/>
        <v>4.7E-2</v>
      </c>
      <c r="Y23" s="10" t="str">
        <f t="shared" si="10"/>
        <v>No Progress</v>
      </c>
      <c r="Z23" s="30">
        <v>0</v>
      </c>
      <c r="AA23" s="31">
        <v>30</v>
      </c>
      <c r="AB23" s="33" t="s">
        <v>71</v>
      </c>
      <c r="AC23" s="9" t="str">
        <f t="shared" si="17"/>
        <v>Progress</v>
      </c>
      <c r="AE23" s="59">
        <f t="shared" si="14"/>
        <v>6</v>
      </c>
      <c r="AF23" s="60" t="s">
        <v>102</v>
      </c>
    </row>
    <row r="24" spans="1:32" customFormat="1" ht="15.75" x14ac:dyDescent="0.25">
      <c r="A24" s="26" t="s">
        <v>26</v>
      </c>
      <c r="B24" s="30">
        <v>3287</v>
      </c>
      <c r="C24" s="31">
        <v>3530</v>
      </c>
      <c r="D24" s="10">
        <f t="shared" si="0"/>
        <v>6.88385269121813E-2</v>
      </c>
      <c r="E24" s="9" t="str">
        <f t="shared" si="1"/>
        <v>No Progress</v>
      </c>
      <c r="F24" s="32">
        <v>368</v>
      </c>
      <c r="G24" s="32">
        <v>428</v>
      </c>
      <c r="H24" s="10">
        <f t="shared" si="2"/>
        <v>0.14018691588785046</v>
      </c>
      <c r="I24" s="10" t="str">
        <f t="shared" si="3"/>
        <v>No Progress</v>
      </c>
      <c r="J24" s="30">
        <v>1863</v>
      </c>
      <c r="K24" s="31">
        <v>1770</v>
      </c>
      <c r="L24" s="18">
        <f t="shared" si="4"/>
        <v>-5.254237288135593E-2</v>
      </c>
      <c r="M24" s="10" t="str">
        <f t="shared" si="13"/>
        <v>No Progress</v>
      </c>
      <c r="N24" s="30">
        <v>840</v>
      </c>
      <c r="O24" s="31">
        <v>824</v>
      </c>
      <c r="P24" s="12">
        <f t="shared" si="5"/>
        <v>-1.9417475728155338E-2</v>
      </c>
      <c r="Q24" s="9" t="str">
        <f t="shared" si="6"/>
        <v>No Progress</v>
      </c>
      <c r="R24" s="8">
        <v>202</v>
      </c>
      <c r="S24" s="7">
        <v>144</v>
      </c>
      <c r="T24" s="12">
        <f t="shared" si="15"/>
        <v>-0.40277777777777779</v>
      </c>
      <c r="U24" s="10" t="str">
        <f t="shared" si="8"/>
        <v>Progress</v>
      </c>
      <c r="V24" s="11">
        <v>7.8E-2</v>
      </c>
      <c r="W24" s="12">
        <v>7.6999999999999999E-2</v>
      </c>
      <c r="X24" s="12">
        <f t="shared" si="9"/>
        <v>-1.0000000000000009E-3</v>
      </c>
      <c r="Y24" s="10" t="str">
        <f t="shared" si="10"/>
        <v>Progress</v>
      </c>
      <c r="Z24" s="30">
        <v>37</v>
      </c>
      <c r="AA24" s="31">
        <v>13</v>
      </c>
      <c r="AB24" s="33">
        <f>(AA24-Z24)/AA24</f>
        <v>-1.8461538461538463</v>
      </c>
      <c r="AC24" s="9" t="str">
        <f t="shared" si="17"/>
        <v>No Progress</v>
      </c>
      <c r="AE24" s="59">
        <f t="shared" si="14"/>
        <v>2</v>
      </c>
      <c r="AF24" s="60" t="s">
        <v>102</v>
      </c>
    </row>
    <row r="25" spans="1:32" customFormat="1" ht="15.75" x14ac:dyDescent="0.25">
      <c r="A25" s="26" t="s">
        <v>27</v>
      </c>
      <c r="B25" s="30">
        <v>1825</v>
      </c>
      <c r="C25" s="31">
        <v>1700</v>
      </c>
      <c r="D25" s="10">
        <f t="shared" si="0"/>
        <v>-7.3529411764705885E-2</v>
      </c>
      <c r="E25" s="9" t="str">
        <f t="shared" si="1"/>
        <v>No Progress</v>
      </c>
      <c r="F25" s="32">
        <v>378</v>
      </c>
      <c r="G25" s="32">
        <v>633</v>
      </c>
      <c r="H25" s="10">
        <f t="shared" si="2"/>
        <v>0.40284360189573459</v>
      </c>
      <c r="I25" s="10" t="str">
        <f t="shared" si="3"/>
        <v>No Progress</v>
      </c>
      <c r="J25" s="30">
        <v>952</v>
      </c>
      <c r="K25" s="31">
        <v>863</v>
      </c>
      <c r="L25" s="18">
        <f t="shared" si="4"/>
        <v>-0.10312862108922363</v>
      </c>
      <c r="M25" s="10" t="str">
        <f t="shared" si="13"/>
        <v>No Progress</v>
      </c>
      <c r="N25" s="30">
        <v>708</v>
      </c>
      <c r="O25" s="31">
        <v>574</v>
      </c>
      <c r="P25" s="12">
        <f t="shared" si="5"/>
        <v>-0.23344947735191637</v>
      </c>
      <c r="Q25" s="9" t="str">
        <f t="shared" si="6"/>
        <v>No Progress</v>
      </c>
      <c r="R25" s="8">
        <v>121</v>
      </c>
      <c r="S25" s="7">
        <v>149</v>
      </c>
      <c r="T25" s="12">
        <f t="shared" si="15"/>
        <v>0.18791946308724833</v>
      </c>
      <c r="U25" s="10" t="str">
        <f t="shared" si="8"/>
        <v>No Progress</v>
      </c>
      <c r="V25" s="11">
        <v>0.115</v>
      </c>
      <c r="W25" s="12">
        <v>0.02</v>
      </c>
      <c r="X25" s="12">
        <f t="shared" si="9"/>
        <v>-9.5000000000000001E-2</v>
      </c>
      <c r="Y25" s="10" t="str">
        <f t="shared" si="10"/>
        <v>Progress</v>
      </c>
      <c r="Z25" s="30">
        <v>17</v>
      </c>
      <c r="AA25" s="31">
        <v>10</v>
      </c>
      <c r="AB25" s="33">
        <f>(AA25-Z25)/AA25</f>
        <v>-0.7</v>
      </c>
      <c r="AC25" s="9" t="str">
        <f t="shared" si="17"/>
        <v>No Progress</v>
      </c>
      <c r="AE25" s="59">
        <f t="shared" si="14"/>
        <v>1</v>
      </c>
      <c r="AF25" s="61" t="s">
        <v>103</v>
      </c>
    </row>
    <row r="26" spans="1:32" ht="15.75" x14ac:dyDescent="0.25">
      <c r="A26" s="26" t="s">
        <v>28</v>
      </c>
      <c r="B26" s="30">
        <v>2374</v>
      </c>
      <c r="C26" s="31">
        <v>2376</v>
      </c>
      <c r="D26" s="10">
        <f t="shared" si="0"/>
        <v>8.4175084175084171E-4</v>
      </c>
      <c r="E26" s="9" t="str">
        <f t="shared" si="1"/>
        <v>Progress</v>
      </c>
      <c r="F26" s="32">
        <v>1309</v>
      </c>
      <c r="G26" s="32">
        <v>1194</v>
      </c>
      <c r="H26" s="10">
        <f t="shared" si="2"/>
        <v>-9.6314907872696823E-2</v>
      </c>
      <c r="I26" s="10" t="str">
        <f t="shared" si="3"/>
        <v>Progress</v>
      </c>
      <c r="J26" s="30">
        <v>1419</v>
      </c>
      <c r="K26" s="31">
        <v>1075</v>
      </c>
      <c r="L26" s="18">
        <f t="shared" si="4"/>
        <v>-0.32</v>
      </c>
      <c r="M26" s="10" t="str">
        <f t="shared" si="13"/>
        <v>No Progress</v>
      </c>
      <c r="N26" s="30">
        <v>507</v>
      </c>
      <c r="O26" s="31">
        <v>388</v>
      </c>
      <c r="P26" s="12">
        <f t="shared" si="5"/>
        <v>-0.30670103092783507</v>
      </c>
      <c r="Q26" s="9" t="str">
        <f t="shared" si="6"/>
        <v>No Progress</v>
      </c>
      <c r="R26" s="8">
        <v>135</v>
      </c>
      <c r="S26" s="7">
        <v>147</v>
      </c>
      <c r="T26" s="12">
        <f t="shared" si="15"/>
        <v>8.1632653061224483E-2</v>
      </c>
      <c r="U26" s="10" t="str">
        <f t="shared" si="8"/>
        <v>No Progress</v>
      </c>
      <c r="V26" s="11">
        <v>9.1999999999999998E-2</v>
      </c>
      <c r="W26" s="12">
        <v>0.218</v>
      </c>
      <c r="X26" s="12">
        <f t="shared" si="9"/>
        <v>0.126</v>
      </c>
      <c r="Y26" s="10" t="str">
        <f t="shared" si="10"/>
        <v>No Progress</v>
      </c>
      <c r="Z26" s="30">
        <v>50</v>
      </c>
      <c r="AA26" s="31">
        <v>11</v>
      </c>
      <c r="AB26" s="33">
        <f>(AA26-Z26)/AA26</f>
        <v>-3.5454545454545454</v>
      </c>
      <c r="AC26" s="9" t="str">
        <f t="shared" si="17"/>
        <v>No Progress</v>
      </c>
      <c r="AE26" s="59">
        <f t="shared" si="14"/>
        <v>2</v>
      </c>
      <c r="AF26" s="60" t="s">
        <v>102</v>
      </c>
    </row>
    <row r="27" spans="1:32" customFormat="1" ht="15.75" x14ac:dyDescent="0.25">
      <c r="A27" s="26" t="s">
        <v>29</v>
      </c>
      <c r="B27" s="30">
        <v>696</v>
      </c>
      <c r="C27" s="31">
        <v>648</v>
      </c>
      <c r="D27" s="10">
        <f t="shared" si="0"/>
        <v>-7.407407407407407E-2</v>
      </c>
      <c r="E27" s="9" t="str">
        <f t="shared" si="1"/>
        <v>Progress</v>
      </c>
      <c r="F27" s="32">
        <v>196</v>
      </c>
      <c r="G27" s="32">
        <v>129</v>
      </c>
      <c r="H27" s="10">
        <f t="shared" si="2"/>
        <v>-0.51937984496124034</v>
      </c>
      <c r="I27" s="10" t="str">
        <f t="shared" si="3"/>
        <v>Progress</v>
      </c>
      <c r="J27" s="30">
        <v>342</v>
      </c>
      <c r="K27" s="31">
        <v>336</v>
      </c>
      <c r="L27" s="18">
        <f t="shared" si="4"/>
        <v>-1.7857142857142856E-2</v>
      </c>
      <c r="M27" s="10" t="str">
        <f t="shared" si="13"/>
        <v>Progress</v>
      </c>
      <c r="N27" s="30">
        <v>229</v>
      </c>
      <c r="O27" s="31">
        <v>250</v>
      </c>
      <c r="P27" s="12">
        <f t="shared" si="5"/>
        <v>8.4000000000000005E-2</v>
      </c>
      <c r="Q27" s="9" t="str">
        <f t="shared" si="6"/>
        <v>Progress</v>
      </c>
      <c r="R27" s="8">
        <v>188</v>
      </c>
      <c r="S27" s="7">
        <v>159</v>
      </c>
      <c r="T27" s="12">
        <f t="shared" si="15"/>
        <v>-0.18238993710691823</v>
      </c>
      <c r="U27" s="10" t="str">
        <f t="shared" si="8"/>
        <v>Progress</v>
      </c>
      <c r="V27" s="11">
        <v>4.4999999999999998E-2</v>
      </c>
      <c r="W27" s="12">
        <v>3.5999999999999997E-2</v>
      </c>
      <c r="X27" s="12">
        <f t="shared" si="9"/>
        <v>-9.0000000000000011E-3</v>
      </c>
      <c r="Y27" s="10" t="str">
        <f t="shared" si="10"/>
        <v>Progress</v>
      </c>
      <c r="Z27" s="30">
        <v>2</v>
      </c>
      <c r="AA27" s="31">
        <v>0</v>
      </c>
      <c r="AB27" s="33" t="s">
        <v>59</v>
      </c>
      <c r="AC27" s="9" t="str">
        <f>IF(AB27="Increase", "Progress", "No Progress")</f>
        <v>No Progress</v>
      </c>
      <c r="AE27" s="59">
        <f t="shared" si="14"/>
        <v>6</v>
      </c>
      <c r="AF27" s="60" t="s">
        <v>102</v>
      </c>
    </row>
    <row r="28" spans="1:32" customFormat="1" ht="15.75" x14ac:dyDescent="0.25">
      <c r="A28" s="26" t="s">
        <v>30</v>
      </c>
      <c r="B28" s="30">
        <v>3218</v>
      </c>
      <c r="C28" s="31">
        <v>3489</v>
      </c>
      <c r="D28" s="10">
        <f t="shared" si="0"/>
        <v>7.767268558326168E-2</v>
      </c>
      <c r="E28" s="9" t="str">
        <f t="shared" si="1"/>
        <v>Progress</v>
      </c>
      <c r="F28" s="32">
        <v>839</v>
      </c>
      <c r="G28" s="32">
        <v>682</v>
      </c>
      <c r="H28" s="10">
        <f t="shared" si="2"/>
        <v>-0.23020527859237536</v>
      </c>
      <c r="I28" s="10" t="str">
        <f t="shared" si="3"/>
        <v>Progress</v>
      </c>
      <c r="J28" s="30">
        <v>1625</v>
      </c>
      <c r="K28" s="31">
        <v>1563</v>
      </c>
      <c r="L28" s="18">
        <f t="shared" si="4"/>
        <v>-3.9667306461932179E-2</v>
      </c>
      <c r="M28" s="10" t="str">
        <f t="shared" si="13"/>
        <v>Progress</v>
      </c>
      <c r="N28" s="30">
        <v>720</v>
      </c>
      <c r="O28" s="31">
        <v>793</v>
      </c>
      <c r="P28" s="12">
        <f t="shared" si="5"/>
        <v>9.205548549810845E-2</v>
      </c>
      <c r="Q28" s="9" t="str">
        <f t="shared" si="6"/>
        <v>Progress</v>
      </c>
      <c r="R28" s="8">
        <v>111</v>
      </c>
      <c r="S28" s="7">
        <v>102</v>
      </c>
      <c r="T28" s="12">
        <f t="shared" si="15"/>
        <v>-8.8235294117647065E-2</v>
      </c>
      <c r="U28" s="10" t="str">
        <f t="shared" si="8"/>
        <v>Progress</v>
      </c>
      <c r="V28" s="11">
        <v>9.4E-2</v>
      </c>
      <c r="W28" s="12">
        <v>0.14099999999999999</v>
      </c>
      <c r="X28" s="12">
        <f t="shared" si="9"/>
        <v>4.6999999999999986E-2</v>
      </c>
      <c r="Y28" s="10" t="str">
        <f t="shared" si="10"/>
        <v>No Progress</v>
      </c>
      <c r="Z28" s="30">
        <v>8</v>
      </c>
      <c r="AA28" s="31">
        <v>9</v>
      </c>
      <c r="AB28" s="33">
        <f>(AA28-Z28)/AA28</f>
        <v>0.1111111111111111</v>
      </c>
      <c r="AC28" s="9" t="str">
        <f>IF(AB28&gt;0, "Progress", "No Progress")</f>
        <v>Progress</v>
      </c>
      <c r="AE28" s="59">
        <f t="shared" si="14"/>
        <v>6</v>
      </c>
      <c r="AF28" s="60" t="s">
        <v>102</v>
      </c>
    </row>
    <row r="29" spans="1:32" customFormat="1" ht="15.75" x14ac:dyDescent="0.25">
      <c r="A29" s="26" t="s">
        <v>31</v>
      </c>
      <c r="B29" s="30">
        <v>677</v>
      </c>
      <c r="C29" s="31">
        <v>954</v>
      </c>
      <c r="D29" s="10">
        <f t="shared" si="0"/>
        <v>0.29035639412997905</v>
      </c>
      <c r="E29" s="9" t="str">
        <f t="shared" si="1"/>
        <v>Progress</v>
      </c>
      <c r="F29" s="32">
        <v>438</v>
      </c>
      <c r="G29" s="32">
        <v>135</v>
      </c>
      <c r="H29" s="10">
        <f t="shared" si="2"/>
        <v>-2.2444444444444445</v>
      </c>
      <c r="I29" s="10" t="str">
        <f t="shared" si="3"/>
        <v>Progress</v>
      </c>
      <c r="J29" s="30">
        <v>397</v>
      </c>
      <c r="K29" s="31">
        <v>503</v>
      </c>
      <c r="L29" s="18">
        <f t="shared" si="4"/>
        <v>0.21073558648111332</v>
      </c>
      <c r="M29" s="10" t="str">
        <f t="shared" si="13"/>
        <v>Progress</v>
      </c>
      <c r="N29" s="30">
        <v>142</v>
      </c>
      <c r="O29" s="31">
        <v>148</v>
      </c>
      <c r="P29" s="12">
        <f t="shared" si="5"/>
        <v>4.0540540540540543E-2</v>
      </c>
      <c r="Q29" s="9" t="str">
        <f t="shared" si="6"/>
        <v>Progress</v>
      </c>
      <c r="R29" s="8">
        <v>104</v>
      </c>
      <c r="S29" s="7">
        <v>131</v>
      </c>
      <c r="T29" s="12">
        <f t="shared" si="15"/>
        <v>0.20610687022900764</v>
      </c>
      <c r="U29" s="10" t="str">
        <f t="shared" si="8"/>
        <v>No Progress</v>
      </c>
      <c r="V29" s="11">
        <v>0.13300000000000001</v>
      </c>
      <c r="W29" s="12">
        <v>3.3000000000000002E-2</v>
      </c>
      <c r="X29" s="12">
        <f t="shared" si="9"/>
        <v>-0.1</v>
      </c>
      <c r="Y29" s="10" t="str">
        <f t="shared" si="10"/>
        <v>Progress</v>
      </c>
      <c r="Z29" s="30">
        <v>1</v>
      </c>
      <c r="AA29" s="31">
        <v>13</v>
      </c>
      <c r="AB29" s="33">
        <f>(AA29-Z29)/AA29</f>
        <v>0.92307692307692313</v>
      </c>
      <c r="AC29" s="9" t="str">
        <f>IF(AB29&gt;0, "Progress", "No Progress")</f>
        <v>Progress</v>
      </c>
      <c r="AE29" s="59">
        <f t="shared" si="14"/>
        <v>6</v>
      </c>
      <c r="AF29" s="60" t="s">
        <v>102</v>
      </c>
    </row>
    <row r="30" spans="1:32" customFormat="1" ht="15.75" x14ac:dyDescent="0.25">
      <c r="A30" s="26" t="s">
        <v>32</v>
      </c>
      <c r="B30" s="30">
        <v>968</v>
      </c>
      <c r="C30" s="31">
        <v>961</v>
      </c>
      <c r="D30" s="10">
        <f t="shared" si="0"/>
        <v>-7.2840790842872011E-3</v>
      </c>
      <c r="E30" s="9" t="str">
        <f t="shared" si="1"/>
        <v>No Progress</v>
      </c>
      <c r="F30" s="32">
        <v>494</v>
      </c>
      <c r="G30" s="32">
        <v>525</v>
      </c>
      <c r="H30" s="10">
        <f t="shared" si="2"/>
        <v>5.904761904761905E-2</v>
      </c>
      <c r="I30" s="10" t="str">
        <f t="shared" si="3"/>
        <v>No Progress</v>
      </c>
      <c r="J30" s="30">
        <v>657</v>
      </c>
      <c r="K30" s="31">
        <v>565</v>
      </c>
      <c r="L30" s="18">
        <f t="shared" si="4"/>
        <v>-0.16283185840707964</v>
      </c>
      <c r="M30" s="10" t="str">
        <f t="shared" si="13"/>
        <v>No Progress</v>
      </c>
      <c r="N30" s="30">
        <v>454</v>
      </c>
      <c r="O30" s="31">
        <v>419</v>
      </c>
      <c r="P30" s="12">
        <f t="shared" si="5"/>
        <v>-8.3532219570405727E-2</v>
      </c>
      <c r="Q30" s="9" t="str">
        <f t="shared" si="6"/>
        <v>No Progress</v>
      </c>
      <c r="R30" s="8">
        <v>120</v>
      </c>
      <c r="S30" s="7">
        <v>162</v>
      </c>
      <c r="T30" s="12">
        <f t="shared" si="15"/>
        <v>0.25925925925925924</v>
      </c>
      <c r="U30" s="10" t="str">
        <f t="shared" si="8"/>
        <v>No Progress</v>
      </c>
      <c r="V30" s="11">
        <v>0.19400000000000001</v>
      </c>
      <c r="W30" s="12">
        <v>4.2999999999999997E-2</v>
      </c>
      <c r="X30" s="12">
        <f t="shared" si="9"/>
        <v>-0.15100000000000002</v>
      </c>
      <c r="Y30" s="10" t="str">
        <f t="shared" si="10"/>
        <v>Progress</v>
      </c>
      <c r="Z30" s="30">
        <v>1</v>
      </c>
      <c r="AA30" s="31">
        <v>8</v>
      </c>
      <c r="AB30" s="33">
        <f>(AA30-Z30)/AA30</f>
        <v>0.875</v>
      </c>
      <c r="AC30" s="9" t="str">
        <f>IF(AB30&gt;0, "Progress", "No Progress")</f>
        <v>Progress</v>
      </c>
      <c r="AE30" s="59">
        <f t="shared" si="14"/>
        <v>2</v>
      </c>
      <c r="AF30" s="60" t="s">
        <v>102</v>
      </c>
    </row>
    <row r="31" spans="1:32" customFormat="1" ht="15.75" x14ac:dyDescent="0.25">
      <c r="A31" s="26" t="s">
        <v>33</v>
      </c>
      <c r="B31" s="30">
        <v>1165</v>
      </c>
      <c r="C31" s="31">
        <v>1147</v>
      </c>
      <c r="D31" s="10">
        <f t="shared" si="0"/>
        <v>-1.5693112467306015E-2</v>
      </c>
      <c r="E31" s="9" t="str">
        <f t="shared" si="1"/>
        <v>No Progress</v>
      </c>
      <c r="F31" s="32">
        <v>218</v>
      </c>
      <c r="G31" s="32">
        <v>247</v>
      </c>
      <c r="H31" s="10">
        <f t="shared" si="2"/>
        <v>0.11740890688259109</v>
      </c>
      <c r="I31" s="10" t="str">
        <f t="shared" si="3"/>
        <v>No Progress</v>
      </c>
      <c r="J31" s="30">
        <v>824</v>
      </c>
      <c r="K31" s="31">
        <v>656</v>
      </c>
      <c r="L31" s="18">
        <f t="shared" si="4"/>
        <v>-0.25609756097560976</v>
      </c>
      <c r="M31" s="10" t="str">
        <f t="shared" si="13"/>
        <v>No Progress</v>
      </c>
      <c r="N31" s="30">
        <v>323</v>
      </c>
      <c r="O31" s="31">
        <v>124</v>
      </c>
      <c r="P31" s="12">
        <f t="shared" si="5"/>
        <v>-1.6048387096774193</v>
      </c>
      <c r="Q31" s="9" t="str">
        <f t="shared" si="6"/>
        <v>No Progress</v>
      </c>
      <c r="R31" s="8">
        <v>70</v>
      </c>
      <c r="S31" s="7">
        <v>112</v>
      </c>
      <c r="T31" s="12">
        <f t="shared" si="15"/>
        <v>0.375</v>
      </c>
      <c r="U31" s="10" t="str">
        <f t="shared" si="8"/>
        <v>No Progress</v>
      </c>
      <c r="V31" s="11">
        <v>0</v>
      </c>
      <c r="W31" s="12">
        <v>3.5000000000000003E-2</v>
      </c>
      <c r="X31" s="12">
        <f t="shared" si="9"/>
        <v>3.5000000000000003E-2</v>
      </c>
      <c r="Y31" s="10" t="str">
        <f t="shared" si="10"/>
        <v>No Progress</v>
      </c>
      <c r="Z31" s="30">
        <v>0</v>
      </c>
      <c r="AA31" s="31">
        <v>0</v>
      </c>
      <c r="AB31" s="33" t="s">
        <v>60</v>
      </c>
      <c r="AC31" s="9" t="str">
        <f>IF(AB31="Increase", "Progress", "No Progress")</f>
        <v>No Progress</v>
      </c>
      <c r="AE31" s="59">
        <f t="shared" si="14"/>
        <v>0</v>
      </c>
      <c r="AF31" s="61" t="s">
        <v>103</v>
      </c>
    </row>
    <row r="32" spans="1:32" customFormat="1" ht="15.75" x14ac:dyDescent="0.25">
      <c r="A32" s="26" t="s">
        <v>34</v>
      </c>
      <c r="B32" s="30">
        <v>301</v>
      </c>
      <c r="C32" s="31">
        <v>474</v>
      </c>
      <c r="D32" s="10">
        <f t="shared" si="0"/>
        <v>0.36497890295358648</v>
      </c>
      <c r="E32" s="9" t="str">
        <f t="shared" si="1"/>
        <v>No Progress</v>
      </c>
      <c r="F32" s="32">
        <v>259</v>
      </c>
      <c r="G32" s="32">
        <v>435</v>
      </c>
      <c r="H32" s="10">
        <f t="shared" si="2"/>
        <v>0.40459770114942528</v>
      </c>
      <c r="I32" s="10" t="str">
        <f t="shared" si="3"/>
        <v>No Progress</v>
      </c>
      <c r="J32" s="30">
        <v>195</v>
      </c>
      <c r="K32" s="31">
        <v>272</v>
      </c>
      <c r="L32" s="18">
        <f t="shared" si="4"/>
        <v>0.28308823529411764</v>
      </c>
      <c r="M32" s="10" t="str">
        <f t="shared" si="13"/>
        <v>No Progress</v>
      </c>
      <c r="N32" s="30">
        <v>95</v>
      </c>
      <c r="O32" s="31">
        <v>63</v>
      </c>
      <c r="P32" s="12">
        <f t="shared" si="5"/>
        <v>-0.50793650793650791</v>
      </c>
      <c r="Q32" s="9" t="str">
        <f t="shared" si="6"/>
        <v>No Progress</v>
      </c>
      <c r="R32" s="8">
        <v>68</v>
      </c>
      <c r="S32" s="7">
        <v>95</v>
      </c>
      <c r="T32" s="12">
        <f t="shared" si="15"/>
        <v>0.28421052631578947</v>
      </c>
      <c r="U32" s="10" t="str">
        <f t="shared" si="8"/>
        <v>No Progress</v>
      </c>
      <c r="V32" s="11">
        <v>6.3E-2</v>
      </c>
      <c r="W32" s="12">
        <v>0.222</v>
      </c>
      <c r="X32" s="12">
        <f t="shared" si="9"/>
        <v>0.159</v>
      </c>
      <c r="Y32" s="10" t="str">
        <f t="shared" si="10"/>
        <v>No Progress</v>
      </c>
      <c r="Z32" s="30">
        <v>0</v>
      </c>
      <c r="AA32" s="31">
        <v>0</v>
      </c>
      <c r="AB32" s="12" t="s">
        <v>60</v>
      </c>
      <c r="AC32" s="9" t="str">
        <f>IF(AB32="Increase", "Progress", "No Progress")</f>
        <v>No Progress</v>
      </c>
      <c r="AE32" s="59">
        <f t="shared" si="14"/>
        <v>0</v>
      </c>
      <c r="AF32" s="61" t="s">
        <v>103</v>
      </c>
    </row>
    <row r="33" spans="1:32" customFormat="1" ht="15.75" x14ac:dyDescent="0.25">
      <c r="A33" s="26" t="s">
        <v>35</v>
      </c>
      <c r="B33" s="30">
        <v>207</v>
      </c>
      <c r="C33" s="31">
        <v>81</v>
      </c>
      <c r="D33" s="10">
        <f t="shared" si="0"/>
        <v>-1.5555555555555556</v>
      </c>
      <c r="E33" s="9" t="str">
        <f t="shared" si="1"/>
        <v>No Progress</v>
      </c>
      <c r="F33" s="32">
        <v>95</v>
      </c>
      <c r="G33" s="32">
        <v>69</v>
      </c>
      <c r="H33" s="10">
        <f t="shared" si="2"/>
        <v>-0.37681159420289856</v>
      </c>
      <c r="I33" s="10" t="str">
        <f t="shared" si="3"/>
        <v>Progress</v>
      </c>
      <c r="J33" s="30">
        <v>118</v>
      </c>
      <c r="K33" s="31">
        <v>27</v>
      </c>
      <c r="L33" s="18">
        <f t="shared" si="4"/>
        <v>-3.3703703703703702</v>
      </c>
      <c r="M33" s="10" t="str">
        <f t="shared" si="13"/>
        <v>No Progress</v>
      </c>
      <c r="N33" s="30">
        <v>37</v>
      </c>
      <c r="O33" s="31">
        <v>23</v>
      </c>
      <c r="P33" s="12">
        <f t="shared" si="5"/>
        <v>-0.60869565217391308</v>
      </c>
      <c r="Q33" s="9" t="str">
        <f t="shared" si="6"/>
        <v>No Progress</v>
      </c>
      <c r="R33" s="8">
        <v>116</v>
      </c>
      <c r="S33" s="7">
        <v>267</v>
      </c>
      <c r="T33" s="12">
        <f t="shared" si="15"/>
        <v>0.56554307116104874</v>
      </c>
      <c r="U33" s="10" t="str">
        <f t="shared" si="8"/>
        <v>No Progress</v>
      </c>
      <c r="V33" s="11">
        <v>0</v>
      </c>
      <c r="W33" s="12">
        <v>0</v>
      </c>
      <c r="X33" s="12" t="s">
        <v>61</v>
      </c>
      <c r="Y33" s="10" t="s">
        <v>67</v>
      </c>
      <c r="Z33" s="30">
        <v>0</v>
      </c>
      <c r="AA33" s="31">
        <v>0</v>
      </c>
      <c r="AB33" s="12" t="s">
        <v>60</v>
      </c>
      <c r="AC33" s="9" t="str">
        <f>IF(AB33="Increase", "Progress", "No Progress")</f>
        <v>No Progress</v>
      </c>
      <c r="AE33" s="59">
        <f t="shared" si="14"/>
        <v>2</v>
      </c>
      <c r="AF33" s="61" t="s">
        <v>102</v>
      </c>
    </row>
    <row r="34" spans="1:32" customFormat="1" ht="15.75" x14ac:dyDescent="0.25">
      <c r="A34" s="26" t="s">
        <v>36</v>
      </c>
      <c r="B34" s="30">
        <v>1297</v>
      </c>
      <c r="C34" s="31">
        <v>1414</v>
      </c>
      <c r="D34" s="10">
        <f t="shared" si="0"/>
        <v>8.2743988684582742E-2</v>
      </c>
      <c r="E34" s="9" t="str">
        <f t="shared" si="1"/>
        <v>Progress</v>
      </c>
      <c r="F34" s="32">
        <v>243</v>
      </c>
      <c r="G34" s="32">
        <v>258</v>
      </c>
      <c r="H34" s="10">
        <f t="shared" si="2"/>
        <v>5.8139534883720929E-2</v>
      </c>
      <c r="I34" s="10" t="str">
        <f t="shared" si="3"/>
        <v>No Progress</v>
      </c>
      <c r="J34" s="30">
        <v>589</v>
      </c>
      <c r="K34" s="31">
        <v>553</v>
      </c>
      <c r="L34" s="18">
        <f t="shared" si="4"/>
        <v>-6.50994575045208E-2</v>
      </c>
      <c r="M34" s="10" t="str">
        <f t="shared" si="13"/>
        <v>No Progress</v>
      </c>
      <c r="N34" s="30">
        <v>166</v>
      </c>
      <c r="O34" s="31">
        <v>224</v>
      </c>
      <c r="P34" s="12">
        <f t="shared" si="5"/>
        <v>0.25892857142857145</v>
      </c>
      <c r="Q34" s="9" t="str">
        <f t="shared" si="6"/>
        <v>Progress</v>
      </c>
      <c r="R34" s="8">
        <v>154</v>
      </c>
      <c r="S34" s="7">
        <v>172</v>
      </c>
      <c r="T34" s="12">
        <f t="shared" si="15"/>
        <v>0.10465116279069768</v>
      </c>
      <c r="U34" s="10" t="str">
        <f t="shared" si="8"/>
        <v>No Progress</v>
      </c>
      <c r="V34" s="11">
        <v>7.6999999999999999E-2</v>
      </c>
      <c r="W34" s="12">
        <v>9.6000000000000002E-2</v>
      </c>
      <c r="X34" s="12">
        <f t="shared" ref="X34:X48" si="18">(W34-V34)</f>
        <v>1.9000000000000003E-2</v>
      </c>
      <c r="Y34" s="10" t="str">
        <f t="shared" ref="Y34:Y48" si="19">IF(X34&lt;0, "Progress", "No Progress")</f>
        <v>No Progress</v>
      </c>
      <c r="Z34" s="30">
        <v>62</v>
      </c>
      <c r="AA34" s="31">
        <v>11</v>
      </c>
      <c r="AB34" s="12">
        <f t="shared" ref="AB34:AB48" si="20">(AA34-Z34)/AA34</f>
        <v>-4.6363636363636367</v>
      </c>
      <c r="AC34" s="9" t="str">
        <f t="shared" ref="AC34:AC48" si="21">IF(AB34&gt;0, "Progress", "No Progress")</f>
        <v>No Progress</v>
      </c>
      <c r="AE34" s="59">
        <f t="shared" si="14"/>
        <v>2</v>
      </c>
      <c r="AF34" s="60" t="s">
        <v>102</v>
      </c>
    </row>
    <row r="35" spans="1:32" customFormat="1" ht="15.75" x14ac:dyDescent="0.25">
      <c r="A35" s="26" t="s">
        <v>37</v>
      </c>
      <c r="B35" s="30">
        <v>91222</v>
      </c>
      <c r="C35" s="31">
        <v>100689</v>
      </c>
      <c r="D35" s="10">
        <f t="shared" si="0"/>
        <v>9.402218713066969E-2</v>
      </c>
      <c r="E35" s="9" t="str">
        <f t="shared" si="1"/>
        <v>Progress</v>
      </c>
      <c r="F35" s="32">
        <v>45878</v>
      </c>
      <c r="G35" s="32">
        <v>49509</v>
      </c>
      <c r="H35" s="10">
        <f t="shared" si="2"/>
        <v>7.334020077157688E-2</v>
      </c>
      <c r="I35" s="10" t="str">
        <f t="shared" si="3"/>
        <v>No Progress</v>
      </c>
      <c r="J35" s="30">
        <v>42758</v>
      </c>
      <c r="K35" s="31">
        <v>46954</v>
      </c>
      <c r="L35" s="18">
        <f t="shared" si="4"/>
        <v>8.9364058440175489E-2</v>
      </c>
      <c r="M35" s="10" t="str">
        <f t="shared" si="13"/>
        <v>Progress</v>
      </c>
      <c r="N35" s="30">
        <v>14064</v>
      </c>
      <c r="O35" s="31">
        <v>13787</v>
      </c>
      <c r="P35" s="12">
        <f t="shared" si="5"/>
        <v>-2.0091390440269818E-2</v>
      </c>
      <c r="Q35" s="9" t="str">
        <f t="shared" si="6"/>
        <v>No Progress</v>
      </c>
      <c r="R35" s="8">
        <v>184</v>
      </c>
      <c r="S35" s="7">
        <v>180</v>
      </c>
      <c r="T35" s="12">
        <f t="shared" si="15"/>
        <v>-2.2222222222222223E-2</v>
      </c>
      <c r="U35" s="10" t="str">
        <f t="shared" si="8"/>
        <v>Progress</v>
      </c>
      <c r="V35" s="11">
        <v>7.5999999999999998E-2</v>
      </c>
      <c r="W35" s="12">
        <v>9.5000000000000001E-2</v>
      </c>
      <c r="X35" s="12">
        <f t="shared" si="18"/>
        <v>1.9000000000000003E-2</v>
      </c>
      <c r="Y35" s="10" t="str">
        <f t="shared" si="19"/>
        <v>No Progress</v>
      </c>
      <c r="Z35" s="30">
        <v>3840</v>
      </c>
      <c r="AA35" s="31">
        <v>6312</v>
      </c>
      <c r="AB35" s="12">
        <f t="shared" si="20"/>
        <v>0.39163498098859317</v>
      </c>
      <c r="AC35" s="9" t="str">
        <f t="shared" si="21"/>
        <v>Progress</v>
      </c>
      <c r="AE35" s="59">
        <f t="shared" si="14"/>
        <v>4</v>
      </c>
      <c r="AF35" s="60" t="s">
        <v>102</v>
      </c>
    </row>
    <row r="36" spans="1:32" ht="15.75" x14ac:dyDescent="0.25">
      <c r="A36" s="26" t="s">
        <v>38</v>
      </c>
      <c r="B36" s="30">
        <v>28638</v>
      </c>
      <c r="C36" s="31">
        <v>32033</v>
      </c>
      <c r="D36" s="10">
        <f t="shared" si="0"/>
        <v>0.10598445353229483</v>
      </c>
      <c r="E36" s="9" t="str">
        <f t="shared" si="1"/>
        <v>No Progress</v>
      </c>
      <c r="F36" s="32">
        <v>4106</v>
      </c>
      <c r="G36" s="32">
        <v>6110</v>
      </c>
      <c r="H36" s="10">
        <f t="shared" si="2"/>
        <v>0.32798690671031094</v>
      </c>
      <c r="I36" s="10" t="str">
        <f t="shared" si="3"/>
        <v>No Progress</v>
      </c>
      <c r="J36" s="30">
        <v>15232</v>
      </c>
      <c r="K36" s="31">
        <v>16130</v>
      </c>
      <c r="L36" s="18">
        <f t="shared" si="4"/>
        <v>5.5672659640421576E-2</v>
      </c>
      <c r="M36" s="10" t="str">
        <f t="shared" si="13"/>
        <v>No Progress</v>
      </c>
      <c r="N36" s="30">
        <v>5085</v>
      </c>
      <c r="O36" s="31">
        <v>5305</v>
      </c>
      <c r="P36" s="12">
        <f t="shared" si="5"/>
        <v>4.1470311027332708E-2</v>
      </c>
      <c r="Q36" s="9" t="str">
        <f t="shared" si="6"/>
        <v>Progress</v>
      </c>
      <c r="R36" s="8">
        <v>122</v>
      </c>
      <c r="S36" s="7">
        <v>134</v>
      </c>
      <c r="T36" s="12">
        <f t="shared" si="15"/>
        <v>8.9552238805970144E-2</v>
      </c>
      <c r="U36" s="10" t="str">
        <f t="shared" si="8"/>
        <v>No Progress</v>
      </c>
      <c r="V36" s="11">
        <v>0.13800000000000001</v>
      </c>
      <c r="W36" s="12">
        <v>0.129</v>
      </c>
      <c r="X36" s="12">
        <f t="shared" si="18"/>
        <v>-9.000000000000008E-3</v>
      </c>
      <c r="Y36" s="10" t="str">
        <f t="shared" si="19"/>
        <v>Progress</v>
      </c>
      <c r="Z36" s="30">
        <v>1943</v>
      </c>
      <c r="AA36" s="31">
        <v>1278</v>
      </c>
      <c r="AB36" s="12">
        <f t="shared" si="20"/>
        <v>-0.52034428794992171</v>
      </c>
      <c r="AC36" s="9" t="str">
        <f t="shared" si="21"/>
        <v>No Progress</v>
      </c>
      <c r="AE36" s="59">
        <f t="shared" si="14"/>
        <v>2</v>
      </c>
      <c r="AF36" s="60" t="s">
        <v>102</v>
      </c>
    </row>
    <row r="37" spans="1:32" customFormat="1" ht="15.75" x14ac:dyDescent="0.25">
      <c r="A37" s="26" t="s">
        <v>39</v>
      </c>
      <c r="B37" s="30">
        <v>27200</v>
      </c>
      <c r="C37" s="31">
        <v>25853</v>
      </c>
      <c r="D37" s="10">
        <f t="shared" si="0"/>
        <v>-5.2102270529532355E-2</v>
      </c>
      <c r="E37" s="9" t="str">
        <f t="shared" si="1"/>
        <v>No Progress</v>
      </c>
      <c r="F37" s="32">
        <v>3057</v>
      </c>
      <c r="G37" s="32">
        <v>4173</v>
      </c>
      <c r="H37" s="10">
        <f t="shared" si="2"/>
        <v>0.26743350107836089</v>
      </c>
      <c r="I37" s="10" t="str">
        <f t="shared" si="3"/>
        <v>No Progress</v>
      </c>
      <c r="J37" s="30">
        <v>18795</v>
      </c>
      <c r="K37" s="31">
        <v>15776</v>
      </c>
      <c r="L37" s="18">
        <f t="shared" si="4"/>
        <v>-0.19136663286004058</v>
      </c>
      <c r="M37" s="10" t="str">
        <f t="shared" si="13"/>
        <v>No Progress</v>
      </c>
      <c r="N37" s="30">
        <v>3773</v>
      </c>
      <c r="O37" s="31">
        <v>2756</v>
      </c>
      <c r="P37" s="12">
        <f t="shared" si="5"/>
        <v>-0.36901306240928883</v>
      </c>
      <c r="Q37" s="9" t="str">
        <f t="shared" si="6"/>
        <v>No Progress</v>
      </c>
      <c r="R37" s="8">
        <v>94</v>
      </c>
      <c r="S37" s="7">
        <v>100</v>
      </c>
      <c r="T37" s="12">
        <f t="shared" si="15"/>
        <v>0.06</v>
      </c>
      <c r="U37" s="10" t="str">
        <f t="shared" si="8"/>
        <v>No Progress</v>
      </c>
      <c r="V37" s="11">
        <v>8.8999999999999996E-2</v>
      </c>
      <c r="W37" s="12">
        <v>0.122</v>
      </c>
      <c r="X37" s="12">
        <f t="shared" si="18"/>
        <v>3.3000000000000002E-2</v>
      </c>
      <c r="Y37" s="10" t="str">
        <f t="shared" si="19"/>
        <v>No Progress</v>
      </c>
      <c r="Z37" s="30">
        <v>1527</v>
      </c>
      <c r="AA37" s="31">
        <v>1970</v>
      </c>
      <c r="AB37" s="12">
        <f t="shared" si="20"/>
        <v>0.2248730964467005</v>
      </c>
      <c r="AC37" s="9" t="str">
        <f t="shared" si="21"/>
        <v>Progress</v>
      </c>
      <c r="AE37" s="59">
        <f t="shared" si="14"/>
        <v>1</v>
      </c>
      <c r="AF37" s="61" t="s">
        <v>103</v>
      </c>
    </row>
    <row r="38" spans="1:32" customFormat="1" ht="15.75" x14ac:dyDescent="0.25">
      <c r="A38" s="26" t="s">
        <v>40</v>
      </c>
      <c r="B38" s="30">
        <v>4187</v>
      </c>
      <c r="C38" s="31">
        <v>4336</v>
      </c>
      <c r="D38" s="10">
        <f t="shared" si="0"/>
        <v>3.4363468634686346E-2</v>
      </c>
      <c r="E38" s="9" t="str">
        <f t="shared" si="1"/>
        <v>Progress</v>
      </c>
      <c r="F38" s="32">
        <v>1367</v>
      </c>
      <c r="G38" s="32">
        <v>1332</v>
      </c>
      <c r="H38" s="10">
        <f t="shared" si="2"/>
        <v>-2.6276276276276277E-2</v>
      </c>
      <c r="I38" s="10" t="str">
        <f t="shared" si="3"/>
        <v>Progress</v>
      </c>
      <c r="J38" s="30">
        <v>2265</v>
      </c>
      <c r="K38" s="31">
        <v>2155</v>
      </c>
      <c r="L38" s="18">
        <f t="shared" si="4"/>
        <v>-5.1044083526682132E-2</v>
      </c>
      <c r="M38" s="10" t="str">
        <f t="shared" si="13"/>
        <v>No Progress</v>
      </c>
      <c r="N38" s="30">
        <v>1039</v>
      </c>
      <c r="O38" s="31">
        <v>1040</v>
      </c>
      <c r="P38" s="12">
        <f t="shared" si="5"/>
        <v>9.6153846153846159E-4</v>
      </c>
      <c r="Q38" s="9" t="str">
        <f t="shared" si="6"/>
        <v>Progress</v>
      </c>
      <c r="R38" s="8">
        <v>125</v>
      </c>
      <c r="S38" s="7">
        <v>140</v>
      </c>
      <c r="T38" s="12">
        <f t="shared" si="15"/>
        <v>0.10714285714285714</v>
      </c>
      <c r="U38" s="10" t="str">
        <f t="shared" si="8"/>
        <v>No Progress</v>
      </c>
      <c r="V38" s="11">
        <v>0.17899999999999999</v>
      </c>
      <c r="W38" s="12">
        <v>7.0999999999999994E-2</v>
      </c>
      <c r="X38" s="12">
        <f t="shared" si="18"/>
        <v>-0.108</v>
      </c>
      <c r="Y38" s="10" t="str">
        <f t="shared" si="19"/>
        <v>Progress</v>
      </c>
      <c r="Z38" s="30">
        <v>121</v>
      </c>
      <c r="AA38" s="31">
        <v>70</v>
      </c>
      <c r="AB38" s="12">
        <f t="shared" si="20"/>
        <v>-0.72857142857142854</v>
      </c>
      <c r="AC38" s="9" t="str">
        <f t="shared" si="21"/>
        <v>No Progress</v>
      </c>
      <c r="AE38" s="59">
        <f t="shared" si="14"/>
        <v>4</v>
      </c>
      <c r="AF38" s="60" t="s">
        <v>102</v>
      </c>
    </row>
    <row r="39" spans="1:32" customFormat="1" ht="15.75" x14ac:dyDescent="0.25">
      <c r="A39" s="26" t="s">
        <v>41</v>
      </c>
      <c r="B39" s="30">
        <v>9082</v>
      </c>
      <c r="C39" s="31">
        <v>8938</v>
      </c>
      <c r="D39" s="10">
        <f t="shared" si="0"/>
        <v>-1.6110986797941373E-2</v>
      </c>
      <c r="E39" s="9" t="str">
        <f t="shared" si="1"/>
        <v>No Progress</v>
      </c>
      <c r="F39" s="32">
        <v>728</v>
      </c>
      <c r="G39" s="32">
        <v>1663</v>
      </c>
      <c r="H39" s="10">
        <f t="shared" si="2"/>
        <v>0.56223692122669877</v>
      </c>
      <c r="I39" s="10" t="str">
        <f t="shared" si="3"/>
        <v>No Progress</v>
      </c>
      <c r="J39" s="30">
        <v>5298</v>
      </c>
      <c r="K39" s="31">
        <v>4281</v>
      </c>
      <c r="L39" s="18">
        <f t="shared" si="4"/>
        <v>-0.23756131744919412</v>
      </c>
      <c r="M39" s="10" t="str">
        <f t="shared" si="13"/>
        <v>No Progress</v>
      </c>
      <c r="N39" s="30">
        <v>1560</v>
      </c>
      <c r="O39" s="31">
        <v>1555</v>
      </c>
      <c r="P39" s="12">
        <f t="shared" si="5"/>
        <v>-3.2154340836012861E-3</v>
      </c>
      <c r="Q39" s="9" t="str">
        <f t="shared" si="6"/>
        <v>No Progress</v>
      </c>
      <c r="R39" s="8">
        <v>103</v>
      </c>
      <c r="S39" s="7">
        <v>116</v>
      </c>
      <c r="T39" s="12">
        <f t="shared" si="15"/>
        <v>0.11206896551724138</v>
      </c>
      <c r="U39" s="10" t="str">
        <f t="shared" si="8"/>
        <v>No Progress</v>
      </c>
      <c r="V39" s="11">
        <v>0.16800000000000001</v>
      </c>
      <c r="W39" s="12">
        <v>0.157</v>
      </c>
      <c r="X39" s="12">
        <f t="shared" si="18"/>
        <v>-1.100000000000001E-2</v>
      </c>
      <c r="Y39" s="10" t="str">
        <f t="shared" si="19"/>
        <v>Progress</v>
      </c>
      <c r="Z39" s="30">
        <v>67</v>
      </c>
      <c r="AA39" s="31">
        <v>198</v>
      </c>
      <c r="AB39" s="12">
        <f t="shared" si="20"/>
        <v>0.66161616161616166</v>
      </c>
      <c r="AC39" s="9" t="str">
        <f t="shared" si="21"/>
        <v>Progress</v>
      </c>
      <c r="AE39" s="59">
        <f t="shared" si="14"/>
        <v>2</v>
      </c>
      <c r="AF39" s="60" t="s">
        <v>102</v>
      </c>
    </row>
    <row r="40" spans="1:32" customFormat="1" ht="15.75" x14ac:dyDescent="0.25">
      <c r="A40" s="26" t="s">
        <v>42</v>
      </c>
      <c r="B40" s="30">
        <v>5635</v>
      </c>
      <c r="C40" s="31">
        <v>9044</v>
      </c>
      <c r="D40" s="10">
        <f t="shared" si="0"/>
        <v>0.37693498452012386</v>
      </c>
      <c r="E40" s="9" t="str">
        <f t="shared" si="1"/>
        <v>Progress</v>
      </c>
      <c r="F40" s="32">
        <v>2287</v>
      </c>
      <c r="G40" s="32">
        <v>2455</v>
      </c>
      <c r="H40" s="10">
        <f t="shared" si="2"/>
        <v>6.843177189409369E-2</v>
      </c>
      <c r="I40" s="10" t="str">
        <f t="shared" si="3"/>
        <v>No Progress</v>
      </c>
      <c r="J40" s="30">
        <v>3140</v>
      </c>
      <c r="K40" s="31">
        <v>4682</v>
      </c>
      <c r="L40" s="18">
        <f t="shared" si="4"/>
        <v>0.32934643314822726</v>
      </c>
      <c r="M40" s="10" t="str">
        <f t="shared" si="13"/>
        <v>Progress</v>
      </c>
      <c r="N40" s="30">
        <v>646</v>
      </c>
      <c r="O40" s="31">
        <v>1040</v>
      </c>
      <c r="P40" s="12">
        <f t="shared" si="5"/>
        <v>0.37884615384615383</v>
      </c>
      <c r="Q40" s="9" t="str">
        <f t="shared" si="6"/>
        <v>Progress</v>
      </c>
      <c r="R40" s="8">
        <v>122</v>
      </c>
      <c r="S40" s="7">
        <v>88</v>
      </c>
      <c r="T40" s="12">
        <f t="shared" si="15"/>
        <v>-0.38636363636363635</v>
      </c>
      <c r="U40" s="10" t="str">
        <f t="shared" si="8"/>
        <v>Progress</v>
      </c>
      <c r="V40" s="11">
        <v>7.4999999999999997E-2</v>
      </c>
      <c r="W40" s="12">
        <v>0.17599999999999999</v>
      </c>
      <c r="X40" s="12">
        <f t="shared" si="18"/>
        <v>0.10099999999999999</v>
      </c>
      <c r="Y40" s="10" t="str">
        <f t="shared" si="19"/>
        <v>No Progress</v>
      </c>
      <c r="Z40" s="30">
        <v>106</v>
      </c>
      <c r="AA40" s="31">
        <v>210</v>
      </c>
      <c r="AB40" s="12">
        <f t="shared" si="20"/>
        <v>0.49523809523809526</v>
      </c>
      <c r="AC40" s="9" t="str">
        <f t="shared" si="21"/>
        <v>Progress</v>
      </c>
      <c r="AE40" s="59">
        <f t="shared" si="14"/>
        <v>5</v>
      </c>
      <c r="AF40" s="60" t="s">
        <v>102</v>
      </c>
    </row>
    <row r="41" spans="1:32" customFormat="1" ht="15.75" x14ac:dyDescent="0.25">
      <c r="A41" s="26" t="s">
        <v>43</v>
      </c>
      <c r="B41" s="30">
        <v>1862</v>
      </c>
      <c r="C41" s="31">
        <v>2079</v>
      </c>
      <c r="D41" s="10">
        <f t="shared" si="0"/>
        <v>0.10437710437710437</v>
      </c>
      <c r="E41" s="9" t="str">
        <f t="shared" si="1"/>
        <v>No Progress</v>
      </c>
      <c r="F41" s="32">
        <v>280</v>
      </c>
      <c r="G41" s="32">
        <v>321</v>
      </c>
      <c r="H41" s="10">
        <f t="shared" si="2"/>
        <v>0.1277258566978193</v>
      </c>
      <c r="I41" s="10" t="str">
        <f t="shared" si="3"/>
        <v>No Progress</v>
      </c>
      <c r="J41" s="30">
        <v>778</v>
      </c>
      <c r="K41" s="31">
        <v>831</v>
      </c>
      <c r="L41" s="18">
        <f t="shared" si="4"/>
        <v>6.3778580024067388E-2</v>
      </c>
      <c r="M41" s="10" t="str">
        <f t="shared" si="13"/>
        <v>No Progress</v>
      </c>
      <c r="N41" s="30">
        <v>206</v>
      </c>
      <c r="O41" s="31">
        <v>297</v>
      </c>
      <c r="P41" s="12">
        <f t="shared" si="5"/>
        <v>0.30639730639730639</v>
      </c>
      <c r="Q41" s="9" t="str">
        <f t="shared" si="6"/>
        <v>Progress</v>
      </c>
      <c r="R41" s="8">
        <v>114</v>
      </c>
      <c r="S41" s="7">
        <v>126</v>
      </c>
      <c r="T41" s="12">
        <f t="shared" si="15"/>
        <v>9.5238095238095233E-2</v>
      </c>
      <c r="U41" s="10" t="str">
        <f t="shared" si="8"/>
        <v>No Progress</v>
      </c>
      <c r="V41" s="11">
        <v>4.8000000000000001E-2</v>
      </c>
      <c r="W41" s="12">
        <v>0.13200000000000001</v>
      </c>
      <c r="X41" s="12">
        <f t="shared" si="18"/>
        <v>8.4000000000000005E-2</v>
      </c>
      <c r="Y41" s="10" t="str">
        <f t="shared" si="19"/>
        <v>No Progress</v>
      </c>
      <c r="Z41" s="30">
        <v>56</v>
      </c>
      <c r="AA41" s="31">
        <v>71</v>
      </c>
      <c r="AB41" s="12">
        <f t="shared" si="20"/>
        <v>0.21126760563380281</v>
      </c>
      <c r="AC41" s="9" t="str">
        <f t="shared" si="21"/>
        <v>Progress</v>
      </c>
      <c r="AE41" s="59">
        <f t="shared" si="14"/>
        <v>2</v>
      </c>
      <c r="AF41" s="60" t="s">
        <v>102</v>
      </c>
    </row>
    <row r="42" spans="1:32" customFormat="1" ht="15.75" x14ac:dyDescent="0.25">
      <c r="A42" s="26" t="s">
        <v>44</v>
      </c>
      <c r="B42" s="30">
        <v>11796</v>
      </c>
      <c r="C42" s="31">
        <v>13225</v>
      </c>
      <c r="D42" s="10">
        <f t="shared" si="0"/>
        <v>0.10805293005671078</v>
      </c>
      <c r="E42" s="9" t="str">
        <f t="shared" si="1"/>
        <v>No Progress</v>
      </c>
      <c r="F42" s="32">
        <v>1980</v>
      </c>
      <c r="G42" s="32">
        <v>2441</v>
      </c>
      <c r="H42" s="10">
        <f t="shared" si="2"/>
        <v>0.18885702580909464</v>
      </c>
      <c r="I42" s="10" t="str">
        <f t="shared" si="3"/>
        <v>No Progress</v>
      </c>
      <c r="J42" s="30">
        <v>7730</v>
      </c>
      <c r="K42" s="31">
        <v>8369</v>
      </c>
      <c r="L42" s="18">
        <f t="shared" si="4"/>
        <v>7.6353208268610348E-2</v>
      </c>
      <c r="M42" s="10" t="str">
        <f t="shared" si="13"/>
        <v>No Progress</v>
      </c>
      <c r="N42" s="30">
        <v>2800</v>
      </c>
      <c r="O42" s="31">
        <v>3717</v>
      </c>
      <c r="P42" s="12">
        <f t="shared" si="5"/>
        <v>0.24670433145009416</v>
      </c>
      <c r="Q42" s="9" t="str">
        <f t="shared" si="6"/>
        <v>Progress</v>
      </c>
      <c r="R42" s="8">
        <v>92</v>
      </c>
      <c r="S42" s="7">
        <v>95</v>
      </c>
      <c r="T42" s="12">
        <f t="shared" si="15"/>
        <v>3.1578947368421054E-2</v>
      </c>
      <c r="U42" s="10" t="str">
        <f t="shared" si="8"/>
        <v>No Progress</v>
      </c>
      <c r="V42" s="11">
        <v>9.1999999999999998E-2</v>
      </c>
      <c r="W42" s="12">
        <v>0.128</v>
      </c>
      <c r="X42" s="12">
        <f t="shared" si="18"/>
        <v>3.6000000000000004E-2</v>
      </c>
      <c r="Y42" s="10" t="str">
        <f t="shared" si="19"/>
        <v>No Progress</v>
      </c>
      <c r="Z42" s="30">
        <v>546</v>
      </c>
      <c r="AA42" s="31">
        <v>735</v>
      </c>
      <c r="AB42" s="12">
        <f t="shared" si="20"/>
        <v>0.25714285714285712</v>
      </c>
      <c r="AC42" s="9" t="str">
        <f t="shared" si="21"/>
        <v>Progress</v>
      </c>
      <c r="AE42" s="59">
        <f t="shared" si="14"/>
        <v>2</v>
      </c>
      <c r="AF42" s="60" t="s">
        <v>102</v>
      </c>
    </row>
    <row r="43" spans="1:32" customFormat="1" ht="15.75" x14ac:dyDescent="0.25">
      <c r="A43" s="26" t="s">
        <v>45</v>
      </c>
      <c r="B43" s="30">
        <v>10396</v>
      </c>
      <c r="C43" s="31">
        <v>8783</v>
      </c>
      <c r="D43" s="10">
        <f t="shared" si="0"/>
        <v>-0.18365023340544234</v>
      </c>
      <c r="E43" s="9" t="str">
        <f t="shared" si="1"/>
        <v>No Progress</v>
      </c>
      <c r="F43" s="32">
        <v>2389</v>
      </c>
      <c r="G43" s="32">
        <v>3055</v>
      </c>
      <c r="H43" s="10">
        <f t="shared" si="2"/>
        <v>0.21800327332242225</v>
      </c>
      <c r="I43" s="10" t="str">
        <f t="shared" si="3"/>
        <v>No Progress</v>
      </c>
      <c r="J43" s="30">
        <v>7517</v>
      </c>
      <c r="K43" s="31">
        <v>5598</v>
      </c>
      <c r="L43" s="18">
        <f t="shared" si="4"/>
        <v>-0.34280100035727046</v>
      </c>
      <c r="M43" s="10" t="str">
        <f t="shared" si="13"/>
        <v>No Progress</v>
      </c>
      <c r="N43" s="30">
        <v>2950</v>
      </c>
      <c r="O43" s="31">
        <v>2323</v>
      </c>
      <c r="P43" s="12">
        <f t="shared" si="5"/>
        <v>-0.26990959965561773</v>
      </c>
      <c r="Q43" s="9" t="str">
        <f t="shared" si="6"/>
        <v>No Progress</v>
      </c>
      <c r="R43" s="8">
        <v>92</v>
      </c>
      <c r="S43" s="7">
        <v>113</v>
      </c>
      <c r="T43" s="12">
        <f t="shared" si="15"/>
        <v>0.18584070796460178</v>
      </c>
      <c r="U43" s="10" t="str">
        <f t="shared" si="8"/>
        <v>No Progress</v>
      </c>
      <c r="V43" s="11">
        <v>0.16500000000000001</v>
      </c>
      <c r="W43" s="12">
        <v>8.2000000000000003E-2</v>
      </c>
      <c r="X43" s="12">
        <f t="shared" si="18"/>
        <v>-8.3000000000000004E-2</v>
      </c>
      <c r="Y43" s="10" t="str">
        <f t="shared" si="19"/>
        <v>Progress</v>
      </c>
      <c r="Z43" s="30">
        <v>299</v>
      </c>
      <c r="AA43" s="31">
        <v>121</v>
      </c>
      <c r="AB43" s="12">
        <f t="shared" si="20"/>
        <v>-1.4710743801652892</v>
      </c>
      <c r="AC43" s="9" t="str">
        <f t="shared" si="21"/>
        <v>No Progress</v>
      </c>
      <c r="AE43" s="59">
        <f t="shared" si="14"/>
        <v>1</v>
      </c>
      <c r="AF43" s="61" t="s">
        <v>103</v>
      </c>
    </row>
    <row r="44" spans="1:32" ht="15.75" x14ac:dyDescent="0.25">
      <c r="A44" s="26" t="s">
        <v>46</v>
      </c>
      <c r="B44" s="30">
        <v>3196</v>
      </c>
      <c r="C44" s="31">
        <v>3057</v>
      </c>
      <c r="D44" s="10">
        <f t="shared" si="0"/>
        <v>-4.5469414458619559E-2</v>
      </c>
      <c r="E44" s="9" t="str">
        <f t="shared" si="1"/>
        <v>No Progress</v>
      </c>
      <c r="F44" s="32">
        <v>1356</v>
      </c>
      <c r="G44" s="32">
        <v>1431</v>
      </c>
      <c r="H44" s="10">
        <f t="shared" si="2"/>
        <v>5.2410901467505239E-2</v>
      </c>
      <c r="I44" s="10" t="str">
        <f t="shared" si="3"/>
        <v>No Progress</v>
      </c>
      <c r="J44" s="30">
        <v>1681</v>
      </c>
      <c r="K44" s="31">
        <v>1421</v>
      </c>
      <c r="L44" s="18">
        <f t="shared" si="4"/>
        <v>-0.18296973961998592</v>
      </c>
      <c r="M44" s="10" t="str">
        <f t="shared" si="13"/>
        <v>No Progress</v>
      </c>
      <c r="N44" s="30">
        <v>668</v>
      </c>
      <c r="O44" s="31">
        <v>674</v>
      </c>
      <c r="P44" s="12">
        <f t="shared" si="5"/>
        <v>8.9020771513353119E-3</v>
      </c>
      <c r="Q44" s="9" t="str">
        <f t="shared" si="6"/>
        <v>Progress</v>
      </c>
      <c r="R44" s="8">
        <v>163</v>
      </c>
      <c r="S44" s="7">
        <v>194</v>
      </c>
      <c r="T44" s="12">
        <f t="shared" si="15"/>
        <v>0.15979381443298968</v>
      </c>
      <c r="U44" s="10" t="str">
        <f t="shared" si="8"/>
        <v>No Progress</v>
      </c>
      <c r="V44" s="11">
        <v>9.0999999999999998E-2</v>
      </c>
      <c r="W44" s="12">
        <v>7.5999999999999998E-2</v>
      </c>
      <c r="X44" s="12">
        <f t="shared" si="18"/>
        <v>-1.4999999999999999E-2</v>
      </c>
      <c r="Y44" s="10" t="str">
        <f t="shared" si="19"/>
        <v>Progress</v>
      </c>
      <c r="Z44" s="30">
        <v>45</v>
      </c>
      <c r="AA44" s="31">
        <v>47</v>
      </c>
      <c r="AB44" s="12">
        <f t="shared" si="20"/>
        <v>4.2553191489361701E-2</v>
      </c>
      <c r="AC44" s="9" t="str">
        <f t="shared" si="21"/>
        <v>Progress</v>
      </c>
      <c r="AE44" s="59">
        <f t="shared" si="14"/>
        <v>3</v>
      </c>
      <c r="AF44" s="60" t="s">
        <v>102</v>
      </c>
    </row>
    <row r="45" spans="1:32" customFormat="1" ht="15.75" x14ac:dyDescent="0.25">
      <c r="A45" s="26" t="s">
        <v>47</v>
      </c>
      <c r="B45" s="30">
        <v>1104</v>
      </c>
      <c r="C45" s="31">
        <v>1089</v>
      </c>
      <c r="D45" s="10">
        <f t="shared" si="0"/>
        <v>-1.3774104683195593E-2</v>
      </c>
      <c r="E45" s="9" t="str">
        <f t="shared" si="1"/>
        <v>Progress</v>
      </c>
      <c r="F45" s="32">
        <v>103</v>
      </c>
      <c r="G45" s="32">
        <v>80</v>
      </c>
      <c r="H45" s="10">
        <f t="shared" si="2"/>
        <v>-0.28749999999999998</v>
      </c>
      <c r="I45" s="10" t="str">
        <f t="shared" si="3"/>
        <v>Progress</v>
      </c>
      <c r="J45" s="30">
        <v>513</v>
      </c>
      <c r="K45" s="31">
        <v>542</v>
      </c>
      <c r="L45" s="18">
        <f t="shared" si="4"/>
        <v>5.350553505535055E-2</v>
      </c>
      <c r="M45" s="10" t="str">
        <f t="shared" si="13"/>
        <v>Progress</v>
      </c>
      <c r="N45" s="30">
        <v>180</v>
      </c>
      <c r="O45" s="31">
        <v>262</v>
      </c>
      <c r="P45" s="12">
        <f t="shared" si="5"/>
        <v>0.31297709923664124</v>
      </c>
      <c r="Q45" s="9" t="str">
        <f t="shared" si="6"/>
        <v>Progress</v>
      </c>
      <c r="R45" s="8">
        <v>53</v>
      </c>
      <c r="S45" s="7">
        <v>52</v>
      </c>
      <c r="T45" s="12">
        <f t="shared" si="15"/>
        <v>-1.9230769230769232E-2</v>
      </c>
      <c r="U45" s="10" t="str">
        <f t="shared" si="8"/>
        <v>Progress</v>
      </c>
      <c r="V45" s="11">
        <v>3.6999999999999998E-2</v>
      </c>
      <c r="W45" s="12">
        <v>0.10199999999999999</v>
      </c>
      <c r="X45" s="12">
        <f t="shared" si="18"/>
        <v>6.5000000000000002E-2</v>
      </c>
      <c r="Y45" s="10" t="str">
        <f t="shared" si="19"/>
        <v>No Progress</v>
      </c>
      <c r="Z45" s="30">
        <v>21</v>
      </c>
      <c r="AA45" s="31">
        <v>6</v>
      </c>
      <c r="AB45" s="12">
        <f t="shared" si="20"/>
        <v>-2.5</v>
      </c>
      <c r="AC45" s="9" t="str">
        <f t="shared" si="21"/>
        <v>No Progress</v>
      </c>
      <c r="AE45" s="59">
        <f t="shared" si="14"/>
        <v>5</v>
      </c>
      <c r="AF45" s="60" t="s">
        <v>102</v>
      </c>
    </row>
    <row r="46" spans="1:32" customFormat="1" ht="15.75" x14ac:dyDescent="0.25">
      <c r="A46" s="26" t="s">
        <v>48</v>
      </c>
      <c r="B46" s="30">
        <v>1954</v>
      </c>
      <c r="C46" s="31">
        <v>2291</v>
      </c>
      <c r="D46" s="10">
        <f t="shared" si="0"/>
        <v>0.14709733740724573</v>
      </c>
      <c r="E46" s="9" t="str">
        <f t="shared" si="1"/>
        <v>No Progress</v>
      </c>
      <c r="F46" s="32">
        <v>925</v>
      </c>
      <c r="G46" s="32">
        <v>1375</v>
      </c>
      <c r="H46" s="10">
        <f t="shared" si="2"/>
        <v>0.32727272727272727</v>
      </c>
      <c r="I46" s="10" t="str">
        <f t="shared" si="3"/>
        <v>No Progress</v>
      </c>
      <c r="J46" s="30">
        <v>1155</v>
      </c>
      <c r="K46" s="31">
        <v>1460</v>
      </c>
      <c r="L46" s="18">
        <f t="shared" si="4"/>
        <v>0.2089041095890411</v>
      </c>
      <c r="M46" s="10" t="str">
        <f t="shared" si="13"/>
        <v>No Progress</v>
      </c>
      <c r="N46" s="30">
        <v>804</v>
      </c>
      <c r="O46" s="31">
        <v>738</v>
      </c>
      <c r="P46" s="12">
        <f t="shared" si="5"/>
        <v>-8.943089430894309E-2</v>
      </c>
      <c r="Q46" s="9" t="str">
        <f t="shared" si="6"/>
        <v>No Progress</v>
      </c>
      <c r="R46" s="8">
        <v>187</v>
      </c>
      <c r="S46" s="7">
        <v>176</v>
      </c>
      <c r="T46" s="12">
        <f t="shared" si="15"/>
        <v>-6.25E-2</v>
      </c>
      <c r="U46" s="10" t="str">
        <f t="shared" si="8"/>
        <v>Progress</v>
      </c>
      <c r="V46" s="11">
        <v>9.5000000000000001E-2</v>
      </c>
      <c r="W46" s="12">
        <v>3.7999999999999999E-2</v>
      </c>
      <c r="X46" s="12">
        <f t="shared" si="18"/>
        <v>-5.7000000000000002E-2</v>
      </c>
      <c r="Y46" s="10" t="str">
        <f t="shared" si="19"/>
        <v>Progress</v>
      </c>
      <c r="Z46" s="30">
        <v>4</v>
      </c>
      <c r="AA46" s="31">
        <v>34</v>
      </c>
      <c r="AB46" s="12">
        <f t="shared" si="20"/>
        <v>0.88235294117647056</v>
      </c>
      <c r="AC46" s="9" t="str">
        <f t="shared" si="21"/>
        <v>Progress</v>
      </c>
      <c r="AE46" s="59">
        <f t="shared" si="14"/>
        <v>3</v>
      </c>
      <c r="AF46" s="60" t="s">
        <v>102</v>
      </c>
    </row>
    <row r="47" spans="1:32" customFormat="1" ht="16.5" thickBot="1" x14ac:dyDescent="0.3">
      <c r="A47" s="26" t="s">
        <v>49</v>
      </c>
      <c r="B47" s="30">
        <v>2816</v>
      </c>
      <c r="C47" s="31">
        <v>3612</v>
      </c>
      <c r="D47" s="10">
        <f t="shared" si="0"/>
        <v>0.22037652270210409</v>
      </c>
      <c r="E47" s="9" t="str">
        <f t="shared" si="1"/>
        <v>Progress</v>
      </c>
      <c r="F47" s="32">
        <v>1156</v>
      </c>
      <c r="G47" s="32">
        <v>800</v>
      </c>
      <c r="H47" s="10">
        <f t="shared" si="2"/>
        <v>-0.44500000000000001</v>
      </c>
      <c r="I47" s="10" t="str">
        <f t="shared" si="3"/>
        <v>Progress</v>
      </c>
      <c r="J47" s="30">
        <v>1694</v>
      </c>
      <c r="K47" s="31">
        <v>1812</v>
      </c>
      <c r="L47" s="18">
        <f t="shared" si="4"/>
        <v>6.5121412803532008E-2</v>
      </c>
      <c r="M47" s="10" t="str">
        <f t="shared" si="13"/>
        <v>Progress</v>
      </c>
      <c r="N47" s="30">
        <v>493</v>
      </c>
      <c r="O47" s="31">
        <v>843</v>
      </c>
      <c r="P47" s="12">
        <f t="shared" si="5"/>
        <v>0.41518386714116251</v>
      </c>
      <c r="Q47" s="9" t="str">
        <f t="shared" si="6"/>
        <v>Progress</v>
      </c>
      <c r="R47" s="8">
        <v>132</v>
      </c>
      <c r="S47" s="7">
        <v>158</v>
      </c>
      <c r="T47" s="12">
        <f t="shared" si="15"/>
        <v>0.16455696202531644</v>
      </c>
      <c r="U47" s="10" t="str">
        <f t="shared" si="8"/>
        <v>No Progress</v>
      </c>
      <c r="V47" s="11">
        <v>0.16500000000000001</v>
      </c>
      <c r="W47" s="12">
        <v>0.16900000000000001</v>
      </c>
      <c r="X47" s="12">
        <f t="shared" si="18"/>
        <v>4.0000000000000036E-3</v>
      </c>
      <c r="Y47" s="10" t="str">
        <f t="shared" si="19"/>
        <v>No Progress</v>
      </c>
      <c r="Z47" s="34">
        <v>22</v>
      </c>
      <c r="AA47" s="35">
        <v>33</v>
      </c>
      <c r="AB47" s="49">
        <f t="shared" si="20"/>
        <v>0.33333333333333331</v>
      </c>
      <c r="AC47" s="13" t="str">
        <f t="shared" si="21"/>
        <v>Progress</v>
      </c>
      <c r="AE47" s="62">
        <f t="shared" si="14"/>
        <v>5</v>
      </c>
      <c r="AF47" s="63" t="s">
        <v>102</v>
      </c>
    </row>
    <row r="48" spans="1:32" s="1" customFormat="1" ht="15.75" thickBot="1" x14ac:dyDescent="0.3">
      <c r="A48" s="38" t="s">
        <v>50</v>
      </c>
      <c r="B48" s="39">
        <v>328908</v>
      </c>
      <c r="C48" s="40">
        <v>366494</v>
      </c>
      <c r="D48" s="41">
        <f t="shared" si="0"/>
        <v>0.10255556707613221</v>
      </c>
      <c r="E48" s="41" t="str">
        <f t="shared" si="1"/>
        <v>Progress</v>
      </c>
      <c r="F48" s="42">
        <f>SUM(F4:F47)</f>
        <v>115491</v>
      </c>
      <c r="G48" s="40">
        <f>SUM(G4:G47)</f>
        <v>123974</v>
      </c>
      <c r="H48" s="41">
        <f t="shared" si="2"/>
        <v>6.8425637633697384E-2</v>
      </c>
      <c r="I48" s="41" t="str">
        <f t="shared" si="3"/>
        <v>No Progress</v>
      </c>
      <c r="J48" s="39">
        <v>176510</v>
      </c>
      <c r="K48" s="40">
        <v>183587</v>
      </c>
      <c r="L48" s="43">
        <f t="shared" si="4"/>
        <v>3.8548481101603055E-2</v>
      </c>
      <c r="M48" s="44" t="str">
        <f t="shared" si="13"/>
        <v>No Progress</v>
      </c>
      <c r="N48" s="39">
        <v>63801</v>
      </c>
      <c r="O48" s="40">
        <v>68064</v>
      </c>
      <c r="P48" s="45">
        <f t="shared" si="5"/>
        <v>6.2632228490832165E-2</v>
      </c>
      <c r="Q48" s="44" t="str">
        <f t="shared" si="6"/>
        <v>Progress</v>
      </c>
      <c r="R48" s="46">
        <v>149</v>
      </c>
      <c r="S48" s="47">
        <v>150</v>
      </c>
      <c r="T48" s="45">
        <f t="shared" si="15"/>
        <v>6.6666666666666671E-3</v>
      </c>
      <c r="U48" s="41" t="str">
        <f t="shared" si="8"/>
        <v>No Progress</v>
      </c>
      <c r="V48" s="48">
        <v>0.112</v>
      </c>
      <c r="W48" s="45">
        <v>0.11</v>
      </c>
      <c r="X48" s="37">
        <f t="shared" si="18"/>
        <v>-2.0000000000000018E-3</v>
      </c>
      <c r="Y48" s="44" t="str">
        <f t="shared" si="19"/>
        <v>Progress</v>
      </c>
      <c r="Z48" s="40">
        <v>12104</v>
      </c>
      <c r="AA48" s="40">
        <v>16675</v>
      </c>
      <c r="AB48" s="45">
        <f t="shared" si="20"/>
        <v>0.27412293853073461</v>
      </c>
      <c r="AC48" s="44" t="str">
        <f t="shared" si="21"/>
        <v>Progress</v>
      </c>
      <c r="AE48" s="64"/>
    </row>
  </sheetData>
  <autoFilter ref="A3:AF48" xr:uid="{A0BDBEB2-4B69-4237-BC18-F580A703C593}"/>
  <mergeCells count="14">
    <mergeCell ref="N2:P2"/>
    <mergeCell ref="R2:T2"/>
    <mergeCell ref="V2:X2"/>
    <mergeCell ref="Z2:AB2"/>
    <mergeCell ref="N1:Q1"/>
    <mergeCell ref="R1:U1"/>
    <mergeCell ref="V1:Y1"/>
    <mergeCell ref="Z1:AC1"/>
    <mergeCell ref="B2:D2"/>
    <mergeCell ref="J2:L2"/>
    <mergeCell ref="J1:M1"/>
    <mergeCell ref="F2:H2"/>
    <mergeCell ref="B1:E1"/>
    <mergeCell ref="F1:I1"/>
  </mergeCells>
  <conditionalFormatting sqref="E4:E48 I4:I48">
    <cfRule type="notContainsText" dxfId="20" priority="37" operator="notContains" text="No">
      <formula>ISERROR(SEARCH("No",E4))</formula>
    </cfRule>
    <cfRule type="containsText" dxfId="19" priority="38" operator="containsText" text="No">
      <formula>NOT(ISERROR(SEARCH("No",E4)))</formula>
    </cfRule>
  </conditionalFormatting>
  <conditionalFormatting sqref="L49:M1048576">
    <cfRule type="cellIs" dxfId="18" priority="47" operator="greaterThan">
      <formula>0</formula>
    </cfRule>
    <cfRule type="cellIs" dxfId="17" priority="48" operator="lessThan">
      <formula>0</formula>
    </cfRule>
  </conditionalFormatting>
  <conditionalFormatting sqref="M4:M48">
    <cfRule type="notContainsText" dxfId="16" priority="35" operator="notContains" text="No">
      <formula>ISERROR(SEARCH("No",M4))</formula>
    </cfRule>
    <cfRule type="containsText" dxfId="15" priority="36" operator="containsText" text="No">
      <formula>NOT(ISERROR(SEARCH("No",M4)))</formula>
    </cfRule>
  </conditionalFormatting>
  <conditionalFormatting sqref="Q4:Q48">
    <cfRule type="notContainsText" dxfId="14" priority="19" operator="notContains" text="No">
      <formula>ISERROR(SEARCH("No",Q4))</formula>
    </cfRule>
    <cfRule type="containsText" dxfId="13" priority="20" operator="containsText" text="No">
      <formula>NOT(ISERROR(SEARCH("No",Q4)))</formula>
    </cfRule>
  </conditionalFormatting>
  <conditionalFormatting sqref="U4:U48">
    <cfRule type="notContainsText" dxfId="12" priority="17" operator="notContains" text="No">
      <formula>ISERROR(SEARCH("No",U4))</formula>
    </cfRule>
    <cfRule type="containsText" dxfId="11" priority="18" operator="containsText" text="No">
      <formula>NOT(ISERROR(SEARCH("No",U4)))</formula>
    </cfRule>
  </conditionalFormatting>
  <conditionalFormatting sqref="Y4:Y48">
    <cfRule type="notContainsText" dxfId="10" priority="15" operator="notContains" text="No">
      <formula>ISERROR(SEARCH("No",Y4))</formula>
    </cfRule>
    <cfRule type="containsText" dxfId="9" priority="16" operator="containsText" text="No">
      <formula>NOT(ISERROR(SEARCH("No",Y4)))</formula>
    </cfRule>
  </conditionalFormatting>
  <conditionalFormatting sqref="AC4:AC48">
    <cfRule type="notContainsText" dxfId="8" priority="13" operator="notContains" text="No">
      <formula>ISERROR(SEARCH("No",AC4))</formula>
    </cfRule>
    <cfRule type="containsText" dxfId="7" priority="14" operator="containsText" text="No">
      <formula>NOT(ISERROR(SEARCH("No",AC4)))</formula>
    </cfRule>
  </conditionalFormatting>
  <conditionalFormatting sqref="AE4:AE4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  <cfRule type="cellIs" dxfId="6" priority="2" operator="lessThan">
      <formula>2</formula>
    </cfRule>
    <cfRule type="cellIs" dxfId="5" priority="3" operator="greaterThan">
      <formula>1.9</formula>
    </cfRule>
    <cfRule type="cellIs" dxfId="4" priority="4" operator="greaterThan">
      <formula>2</formula>
    </cfRule>
  </conditionalFormatting>
  <conditionalFormatting sqref="AE48">
    <cfRule type="cellIs" dxfId="3" priority="7" operator="lessThan">
      <formula>0</formula>
    </cfRule>
    <cfRule type="cellIs" dxfId="2" priority="8" operator="greaterThan">
      <formula>0</formula>
    </cfRule>
  </conditionalFormatting>
  <conditionalFormatting sqref="AF4:AF47">
    <cfRule type="containsText" dxfId="1" priority="5" operator="containsText" text="No">
      <formula>NOT(ISERROR(SEARCH("No",AF4)))</formula>
    </cfRule>
    <cfRule type="containsText" dxfId="0" priority="6" operator="containsText" text="Yes">
      <formula>NOT(ISERROR(SEARCH("Yes",AF4)))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1A8FD-1633-4158-858D-C8869BD1773C}">
  <dimension ref="A1:C9"/>
  <sheetViews>
    <sheetView workbookViewId="0">
      <selection activeCell="C3" sqref="C3"/>
    </sheetView>
  </sheetViews>
  <sheetFormatPr defaultRowHeight="15" x14ac:dyDescent="0.25"/>
  <cols>
    <col min="1" max="1" width="19.42578125" customWidth="1"/>
    <col min="2" max="2" width="36.7109375" customWidth="1"/>
    <col min="3" max="3" width="24.140625" customWidth="1"/>
  </cols>
  <sheetData>
    <row r="1" spans="1:3" ht="30" x14ac:dyDescent="0.25">
      <c r="A1" s="28" t="s">
        <v>63</v>
      </c>
      <c r="B1" s="28" t="s">
        <v>62</v>
      </c>
      <c r="C1" s="53" t="s">
        <v>94</v>
      </c>
    </row>
    <row r="2" spans="1:3" x14ac:dyDescent="0.25">
      <c r="A2" s="29" t="s">
        <v>2</v>
      </c>
      <c r="B2" s="29" t="s">
        <v>64</v>
      </c>
      <c r="C2" s="52" t="s">
        <v>65</v>
      </c>
    </row>
    <row r="3" spans="1:3" x14ac:dyDescent="0.25">
      <c r="A3" s="29" t="s">
        <v>2</v>
      </c>
      <c r="B3" s="29" t="s">
        <v>66</v>
      </c>
      <c r="C3" s="51" t="s">
        <v>90</v>
      </c>
    </row>
    <row r="4" spans="1:3" x14ac:dyDescent="0.25">
      <c r="A4" s="29" t="s">
        <v>2</v>
      </c>
      <c r="B4" s="29" t="s">
        <v>87</v>
      </c>
      <c r="C4" s="50" t="s">
        <v>91</v>
      </c>
    </row>
    <row r="5" spans="1:3" x14ac:dyDescent="0.25">
      <c r="A5" s="29" t="s">
        <v>2</v>
      </c>
      <c r="B5" s="29" t="s">
        <v>83</v>
      </c>
      <c r="C5" s="50" t="s">
        <v>92</v>
      </c>
    </row>
    <row r="6" spans="1:3" x14ac:dyDescent="0.25">
      <c r="A6" s="29" t="s">
        <v>2</v>
      </c>
      <c r="B6" s="29" t="s">
        <v>85</v>
      </c>
      <c r="C6" s="50" t="s">
        <v>93</v>
      </c>
    </row>
    <row r="7" spans="1:3" x14ac:dyDescent="0.25">
      <c r="A7" s="29" t="s">
        <v>2</v>
      </c>
      <c r="B7" s="29" t="s">
        <v>86</v>
      </c>
      <c r="C7" s="29" t="s">
        <v>84</v>
      </c>
    </row>
    <row r="8" spans="1:3" x14ac:dyDescent="0.25">
      <c r="A8" s="29" t="s">
        <v>2</v>
      </c>
      <c r="B8" s="29" t="s">
        <v>95</v>
      </c>
      <c r="C8" s="29" t="s">
        <v>97</v>
      </c>
    </row>
    <row r="9" spans="1:3" x14ac:dyDescent="0.25">
      <c r="A9" s="29" t="s">
        <v>2</v>
      </c>
      <c r="B9" s="29" t="s">
        <v>96</v>
      </c>
      <c r="C9" s="29" t="s">
        <v>98</v>
      </c>
    </row>
  </sheetData>
  <phoneticPr fontId="24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6ef70cc-e08a-4989-ba33-09c4fed730d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38964E5A0AB4449038D95989FE4899" ma:contentTypeVersion="15" ma:contentTypeDescription="Create a new document." ma:contentTypeScope="" ma:versionID="1f384d4b9bfe0507768e0a71e2720bf4">
  <xsd:schema xmlns:xsd="http://www.w3.org/2001/XMLSchema" xmlns:xs="http://www.w3.org/2001/XMLSchema" xmlns:p="http://schemas.microsoft.com/office/2006/metadata/properties" xmlns:ns3="e6ef70cc-e08a-4989-ba33-09c4fed730dc" xmlns:ns4="80afc18c-a8bc-418c-8de2-34d23a6e60f7" targetNamespace="http://schemas.microsoft.com/office/2006/metadata/properties" ma:root="true" ma:fieldsID="05f55943f202dd94ebf7a2159c958dd4" ns3:_="" ns4:_="">
    <xsd:import namespace="e6ef70cc-e08a-4989-ba33-09c4fed730dc"/>
    <xsd:import namespace="80afc18c-a8bc-418c-8de2-34d23a6e60f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ef70cc-e08a-4989-ba33-09c4fed730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afc18c-a8bc-418c-8de2-34d23a6e60f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740159-9E2A-4F16-8789-BC3533D4ECE9}">
  <ds:schemaRefs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terms/"/>
    <ds:schemaRef ds:uri="http://purl.org/dc/elements/1.1/"/>
    <ds:schemaRef ds:uri="80afc18c-a8bc-418c-8de2-34d23a6e60f7"/>
    <ds:schemaRef ds:uri="e6ef70cc-e08a-4989-ba33-09c4fed730dc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38295F8-B738-450D-8F52-8B4FA5B357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ef70cc-e08a-4989-ba33-09c4fed730dc"/>
    <ds:schemaRef ds:uri="80afc18c-a8bc-418c-8de2-34d23a6e60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79146F4-0E31-47A5-85F8-9AF472AF27EA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2b828646-b037-4fe7-8415-e935cd34cf96}" enabled="0" method="" siteId="{2b828646-b037-4fe7-8415-e935cd34cf9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HHAP 4 Progress Mar 2025</vt:lpstr>
      <vt:lpstr>SPM Update Schedule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Livingstone, Michelle@HCD</dc:creator>
  <cp:keywords/>
  <dc:description/>
  <cp:lastModifiedBy>Kirkeby, Megan@HCD</cp:lastModifiedBy>
  <cp:revision/>
  <dcterms:created xsi:type="dcterms:W3CDTF">2024-09-09T19:02:48Z</dcterms:created>
  <dcterms:modified xsi:type="dcterms:W3CDTF">2025-03-14T20:10:24Z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0x0101008638964E5A0AB4449038D95989FE4899</vt:lpwstr>
  </property>
</Properties>
</file>