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hcd-my.sharepoint.com/personal/kory_vance_hcd_ca_gov/Documents/Documents/DR Projects/Financial Management/Financial Report Workbook/Remediated/"/>
    </mc:Choice>
  </mc:AlternateContent>
  <xr:revisionPtr revIDLastSave="0" documentId="13_ncr:201_{2B031528-42B2-4C9A-BCF0-266AFE1A77CA}" xr6:coauthVersionLast="47" xr6:coauthVersionMax="47" xr10:uidLastSave="{00000000-0000-0000-0000-000000000000}"/>
  <bookViews>
    <workbookView xWindow="-110" yWindow="-110" windowWidth="19420" windowHeight="10420" activeTab="3" xr2:uid="{66C53F21-EB8C-44C8-8D04-5519A40DEA48}"/>
  </bookViews>
  <sheets>
    <sheet name="Coversheet" sheetId="1" r:id="rId1"/>
    <sheet name="Expenditures" sheetId="2" r:id="rId2"/>
    <sheet name="Employee Timesheet" sheetId="6" r:id="rId3"/>
    <sheet name="Payroll Report Form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6" l="1"/>
  <c r="E12" i="1"/>
  <c r="C18" i="1" l="1"/>
  <c r="C16" i="1"/>
  <c r="C17" i="1"/>
  <c r="B20" i="6" l="1"/>
  <c r="C22" i="6"/>
  <c r="B22" i="6" s="1"/>
  <c r="C21" i="6"/>
  <c r="B21" i="6" s="1"/>
  <c r="C20" i="6"/>
  <c r="C19" i="6"/>
  <c r="B19" i="6" s="1"/>
  <c r="C18" i="6"/>
  <c r="B18" i="6" s="1"/>
  <c r="C17" i="6"/>
  <c r="B17" i="6" s="1"/>
  <c r="C16" i="6"/>
  <c r="B16" i="6" s="1"/>
  <c r="C15" i="6"/>
  <c r="B15" i="6" s="1"/>
  <c r="C14" i="6"/>
  <c r="B14" i="6" s="1"/>
  <c r="C13" i="6"/>
  <c r="B13" i="6" s="1"/>
  <c r="C12" i="6"/>
  <c r="B12" i="6" s="1"/>
  <c r="C11" i="6"/>
  <c r="B11" i="6" s="1"/>
  <c r="C10" i="6"/>
  <c r="B10" i="6" s="1"/>
  <c r="C9" i="6"/>
  <c r="B9" i="6" s="1"/>
  <c r="C8" i="6"/>
  <c r="B8" i="6" s="1"/>
  <c r="C7" i="6"/>
  <c r="B7" i="6" s="1"/>
  <c r="J8" i="4"/>
  <c r="I8" i="4" s="1"/>
  <c r="L8" i="4" s="1"/>
  <c r="F8" i="4" s="1"/>
  <c r="J9" i="4"/>
  <c r="J10" i="4"/>
  <c r="I10" i="4" s="1"/>
  <c r="E10" i="4" s="1"/>
  <c r="J11" i="4"/>
  <c r="I11" i="4" s="1"/>
  <c r="E11" i="4" s="1"/>
  <c r="J12" i="4"/>
  <c r="I12" i="4" s="1"/>
  <c r="E12" i="4" s="1"/>
  <c r="J13" i="4"/>
  <c r="I13" i="4" s="1"/>
  <c r="E13" i="4" s="1"/>
  <c r="J14" i="4"/>
  <c r="I14" i="4" s="1"/>
  <c r="L14" i="4" s="1"/>
  <c r="F14" i="4" s="1"/>
  <c r="J15" i="4"/>
  <c r="M15" i="4" s="1"/>
  <c r="J16" i="4"/>
  <c r="I16" i="4" s="1"/>
  <c r="L16" i="4" s="1"/>
  <c r="F16" i="4" s="1"/>
  <c r="J17" i="4"/>
  <c r="I17" i="4" s="1"/>
  <c r="E17" i="4" s="1"/>
  <c r="J18" i="4"/>
  <c r="I18" i="4" s="1"/>
  <c r="E18" i="4" s="1"/>
  <c r="J19" i="4"/>
  <c r="I19" i="4" s="1"/>
  <c r="E19" i="4" s="1"/>
  <c r="J7" i="4"/>
  <c r="M2" i="4"/>
  <c r="I20" i="2"/>
  <c r="R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D23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7" i="6"/>
  <c r="K25" i="2"/>
  <c r="D17" i="1" s="1"/>
  <c r="E17" i="1" s="1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24" i="2"/>
  <c r="L12" i="4" l="1"/>
  <c r="F12" i="4" s="1"/>
  <c r="M10" i="4"/>
  <c r="I15" i="4"/>
  <c r="E15" i="4" s="1"/>
  <c r="L18" i="4"/>
  <c r="F18" i="4" s="1"/>
  <c r="E16" i="4"/>
  <c r="L10" i="4"/>
  <c r="F10" i="4" s="1"/>
  <c r="L13" i="4"/>
  <c r="F13" i="4" s="1"/>
  <c r="M18" i="4"/>
  <c r="M17" i="4"/>
  <c r="L19" i="4"/>
  <c r="F19" i="4" s="1"/>
  <c r="L11" i="4"/>
  <c r="F11" i="4" s="1"/>
  <c r="E14" i="4"/>
  <c r="M16" i="4"/>
  <c r="M13" i="4"/>
  <c r="L17" i="4"/>
  <c r="F17" i="4" s="1"/>
  <c r="M12" i="4"/>
  <c r="M14" i="4"/>
  <c r="M19" i="4"/>
  <c r="M11" i="4"/>
  <c r="E8" i="4"/>
  <c r="M8" i="4"/>
  <c r="M7" i="4"/>
  <c r="I7" i="4"/>
  <c r="M9" i="4"/>
  <c r="I9" i="4"/>
  <c r="E9" i="4" s="1"/>
  <c r="D16" i="1"/>
  <c r="E16" i="1" s="1"/>
  <c r="D18" i="1"/>
  <c r="E18" i="1" s="1"/>
  <c r="C20" i="1"/>
  <c r="L15" i="4" l="1"/>
  <c r="F15" i="4" s="1"/>
  <c r="L7" i="4"/>
  <c r="F7" i="4" s="1"/>
  <c r="E7" i="4"/>
  <c r="L9" i="4"/>
  <c r="F9" i="4" s="1"/>
  <c r="E20" i="1"/>
  <c r="D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Vance, Kory@HCD</author>
  </authors>
  <commentList>
    <comment ref="B6" authorId="0" shapeId="0" xr:uid="{829CF3EB-B6B1-428A-8323-101DC394D716}">
      <text>
        <r>
          <rPr>
            <sz val="9"/>
            <color indexed="81"/>
            <rFont val="Tahoma"/>
            <family val="2"/>
          </rPr>
          <t>For Payroll, this should match the pay period for the employee.</t>
        </r>
      </text>
    </comment>
    <comment ref="E6" authorId="0" shapeId="0" xr:uid="{2615F443-DF4F-4FB4-ACE6-124753B3E1B2}">
      <text>
        <r>
          <rPr>
            <sz val="9"/>
            <color indexed="81"/>
            <rFont val="Tahoma"/>
            <family val="2"/>
          </rPr>
          <t xml:space="preserve">The amount in each line should be transferred to it's own row in the "Expenditures" Tab. </t>
        </r>
      </text>
    </comment>
    <comment ref="F6" authorId="0" shapeId="0" xr:uid="{275A9C67-0D9B-4C1A-A00E-B732696F29DB}">
      <text>
        <r>
          <rPr>
            <sz val="9"/>
            <color indexed="81"/>
            <rFont val="Tahoma"/>
            <family val="2"/>
          </rPr>
          <t>The Total Reimbursable hour are for your reference, and show the sum of HCD CDBG-DR/MIT Hours Worked and Leave Hours Eligible for Reimbursement.</t>
        </r>
      </text>
    </comment>
    <comment ref="G6" authorId="0" shapeId="0" xr:uid="{DF52514E-4493-436D-A2EC-2A33A11C4B96}">
      <text>
        <r>
          <rPr>
            <sz val="9"/>
            <color indexed="81"/>
            <rFont val="Tahoma"/>
            <family val="2"/>
          </rPr>
          <t xml:space="preserve">Total hours that the employee spent working on CDBG-DR/MIT activities related to this Financial Report.
</t>
        </r>
      </text>
    </comment>
    <comment ref="H6" authorId="0" shapeId="0" xr:uid="{514D6D13-8AFE-41A3-AEF7-FA17AF95D591}">
      <text>
        <r>
          <rPr>
            <sz val="9"/>
            <color indexed="81"/>
            <rFont val="Tahoma"/>
            <family val="2"/>
          </rPr>
          <t>All other hours worked by the employee outside of the CDBG-DR/MIT activities related to this Financial Report</t>
        </r>
      </text>
    </comment>
    <comment ref="I6" authorId="0" shapeId="0" xr:uid="{4F6E6C60-9CDE-43D1-9683-1ECC5F4441CF}">
      <text>
        <r>
          <rPr>
            <sz val="9"/>
            <color indexed="81"/>
            <rFont val="Tahoma"/>
            <family val="2"/>
          </rPr>
          <t>Percentage of total hours worked the employee spent on CDBG-DR/MIT activities related to this Financial Report</t>
        </r>
      </text>
    </comment>
    <comment ref="J6" authorId="0" shapeId="0" xr:uid="{E72553C5-D65B-4FBD-A92C-C37123275CCB}">
      <text>
        <r>
          <rPr>
            <sz val="9"/>
            <color indexed="81"/>
            <rFont val="Tahoma"/>
            <family val="2"/>
          </rPr>
          <t>Total hours the employee worked during the pay period</t>
        </r>
      </text>
    </comment>
    <comment ref="K6" authorId="0" shapeId="0" xr:uid="{F1BE1875-1947-4FA3-9093-25D9BBD1ECAA}">
      <text>
        <r>
          <rPr>
            <sz val="9"/>
            <color indexed="81"/>
            <rFont val="Tahoma"/>
            <family val="2"/>
          </rPr>
          <t>Total paid leave hours the employee used during the pay period, including sick, vacation and compensatory time.</t>
        </r>
      </text>
    </comment>
    <comment ref="L6" authorId="0" shapeId="0" xr:uid="{623CBE5D-578F-4F97-8749-231D52374ECA}">
      <text>
        <r>
          <rPr>
            <sz val="9"/>
            <color indexed="81"/>
            <rFont val="Tahoma"/>
            <family val="2"/>
          </rPr>
          <t>For your reference, this is the proportional distribution of leave hours that are eligible for reimbursement based on the percentage of time the employee spent on CDBG-DR/MIT activities related to this Financial Report</t>
        </r>
      </text>
    </comment>
    <comment ref="M6" authorId="0" shapeId="0" xr:uid="{624BC45B-6C19-45C4-AC73-3AC972171F54}">
      <text>
        <r>
          <rPr>
            <sz val="9"/>
            <color indexed="81"/>
            <rFont val="Tahoma"/>
            <family val="2"/>
          </rPr>
          <t>Total hours worked plus leave hours used</t>
        </r>
      </text>
    </comment>
  </commentList>
</comments>
</file>

<file path=xl/sharedStrings.xml><?xml version="1.0" encoding="utf-8"?>
<sst xmlns="http://schemas.openxmlformats.org/spreadsheetml/2006/main" count="241" uniqueCount="132">
  <si>
    <t>Financial Report Workbook - Coversheet</t>
  </si>
  <si>
    <t>Community Development Block Grant - Disaster Recovery and Mitigation</t>
  </si>
  <si>
    <t>Project Name:</t>
  </si>
  <si>
    <t>Subrecipient:</t>
  </si>
  <si>
    <t>Subrecipient Address:</t>
  </si>
  <si>
    <t>Subrecipient TIN:</t>
  </si>
  <si>
    <t>Subrecipient Invoice #:</t>
  </si>
  <si>
    <t>Indirect Cost Method:</t>
  </si>
  <si>
    <t>HCD Contract #:</t>
  </si>
  <si>
    <t>Amendment #:</t>
  </si>
  <si>
    <t>Agreement Start Date:</t>
  </si>
  <si>
    <t>Agreement End Date:</t>
  </si>
  <si>
    <t>Reporting Period Start Date:</t>
  </si>
  <si>
    <t>Reporting Period End Date:</t>
  </si>
  <si>
    <t>Indirect Cost Rate:</t>
  </si>
  <si>
    <t>Reporting end before Agreement end?</t>
  </si>
  <si>
    <t>Financial Activity Report</t>
  </si>
  <si>
    <t>Category</t>
  </si>
  <si>
    <t>Direct Cost Amount Reported This Period</t>
  </si>
  <si>
    <t>Indirect Cost Amount Reported This Period</t>
  </si>
  <si>
    <t>Total Amount Reported This Period</t>
  </si>
  <si>
    <t>Activity</t>
  </si>
  <si>
    <t>Genderal Administration</t>
  </si>
  <si>
    <t>Activity Delivery</t>
  </si>
  <si>
    <t>Total</t>
  </si>
  <si>
    <t>Is Program Income allocated to this project?</t>
  </si>
  <si>
    <t>Requests must:</t>
  </si>
  <si>
    <t>(a) be submitted in Grants Network;</t>
  </si>
  <si>
    <t>(b) be supported by documentation that fully substantiates costs;</t>
  </si>
  <si>
    <t>(c) include the service period of costs; and</t>
  </si>
  <si>
    <t>(d) be submitted monthly, even if zero expenditures are reported.</t>
  </si>
  <si>
    <r>
      <rPr>
        <b/>
        <sz val="11"/>
        <color theme="1"/>
        <rFont val="Arial Nova Light"/>
        <family val="2"/>
      </rPr>
      <t xml:space="preserve">I certify </t>
    </r>
    <r>
      <rPr>
        <sz val="11"/>
        <color theme="1"/>
        <rFont val="Arial Nova Light"/>
        <family val="2"/>
      </rPr>
      <t xml:space="preserve">that all costs contained in this report: are compliant with the Uniform Administrative Requirements at 2 CFR </t>
    </r>
  </si>
  <si>
    <t>200, and all other applicable federal, state and local requirements; and are necessary, reasonable, allowable, do not</t>
  </si>
  <si>
    <t>exceed budgets by type of cost in the Master/Standard Agreement, and have not already been reimbursed by</t>
  </si>
  <si>
    <t>CDBG-DR/MIT funds or another funding source. I certify that the information in this report and attachments</t>
  </si>
  <si>
    <t xml:space="preserve">accurately reflects the work performed in accordance with the associated Master/Standard Agreement, that </t>
  </si>
  <si>
    <t>costs have been incurred and/or paid, and that costs included are consistent with the Master/Standard Agreement</t>
  </si>
  <si>
    <t>and all associated Exhibits. I certify that all contractors or vendors that invoiced for costs contained in this report and</t>
  </si>
  <si>
    <t xml:space="preserve">that are subject to the Procurement Standards at 2 CFR 200 Subpart D were procured in accordance with this subpart, </t>
  </si>
  <si>
    <t xml:space="preserve">all contractors and subcontractors complied with the requirements of Davis Bacon and Related Acts (DBRA), and all other </t>
  </si>
  <si>
    <t>applicable federal, state and local requirements. By signing this report, I certify to the best of my knowledge</t>
  </si>
  <si>
    <t>and belief that the report is true, complete, and accurate, and the expenditures, disbursements and cash receipts</t>
  </si>
  <si>
    <t xml:space="preserve">are for the purposes and objectives set forth in the terms and conditions of the Master/Standard Agreement. </t>
  </si>
  <si>
    <t xml:space="preserve">I am aware that any false, fictitious, or fraudulent information, or the omission of any material fact, may subject me to </t>
  </si>
  <si>
    <t xml:space="preserve">criminal, civil or administrative penalties for fraud, false statements, false claims or otherwise. </t>
  </si>
  <si>
    <t>(U.S. Code Title 18, Section 1001 and Title 31, Sections 3729-3730 and 3801-3812).</t>
  </si>
  <si>
    <t>Phone Number:</t>
  </si>
  <si>
    <t>Authorized Certifying Official Signature:</t>
  </si>
  <si>
    <t>Date:</t>
  </si>
  <si>
    <t>Instructions for Completing this Coversheet</t>
  </si>
  <si>
    <t>Please use this coversheet for all Financial Activity Reports and ensure that you have followed these instructions:</t>
  </si>
  <si>
    <r>
      <t xml:space="preserve">1.) On this </t>
    </r>
    <r>
      <rPr>
        <u/>
        <sz val="11"/>
        <rFont val="Arial Nova Light"/>
        <family val="2"/>
      </rPr>
      <t xml:space="preserve">Coversheet </t>
    </r>
    <r>
      <rPr>
        <sz val="11"/>
        <rFont val="Arial Nova Light"/>
        <family val="2"/>
      </rPr>
      <t>Tab, (a) verify all subrecipient information at the top is accurate, and (b) enter the associated Reporting Period.</t>
    </r>
  </si>
  <si>
    <t>2.) Enter the expenditure details on the Expenditures tab. This will automatically populate your total expenditures on this Coversheet.</t>
  </si>
  <si>
    <t>3.) Clearly print the name and title of the authorized signatory signing this report.</t>
  </si>
  <si>
    <r>
      <t xml:space="preserve">4.) Verify all information is correct, then print and sign this </t>
    </r>
    <r>
      <rPr>
        <u/>
        <sz val="11"/>
        <rFont val="Arial Nova Light"/>
        <family val="2"/>
      </rPr>
      <t>Coversheet.</t>
    </r>
  </si>
  <si>
    <t xml:space="preserve">     on this Coversheet; and upload </t>
  </si>
  <si>
    <t xml:space="preserve">       (a) signed PDF copy of this Coversheet,</t>
  </si>
  <si>
    <t xml:space="preserve">       (b) this entire workbook, and</t>
  </si>
  <si>
    <t xml:space="preserve">       (c) the supporting documentation as listed on the Expenditures tab.</t>
  </si>
  <si>
    <t>Financial Report Workbook - Expenditures Form</t>
  </si>
  <si>
    <t>Instructions for Completing this Expenditures Form</t>
  </si>
  <si>
    <t>Only enter expenditures for direct costs. Indirect costs will be auto-calculated on the Cover Page.</t>
  </si>
  <si>
    <t>2.) Enter the Service Period in which the costs were incurred, this could be a specific date or range;</t>
  </si>
  <si>
    <t>Service Period</t>
  </si>
  <si>
    <t>MTDC</t>
  </si>
  <si>
    <t>Expenditure Name</t>
  </si>
  <si>
    <t>Service Description</t>
  </si>
  <si>
    <t>Paid Date</t>
  </si>
  <si>
    <t>Amount</t>
  </si>
  <si>
    <t>General Admin</t>
  </si>
  <si>
    <t>Yes</t>
  </si>
  <si>
    <t>EMPLOYEE TIMESHEET</t>
  </si>
  <si>
    <t>Employee:</t>
  </si>
  <si>
    <t>Work ending:</t>
  </si>
  <si>
    <t>Day</t>
  </si>
  <si>
    <t>Date</t>
  </si>
  <si>
    <t>DR-MHP activity 1</t>
  </si>
  <si>
    <t>DR-MHP activity 2</t>
  </si>
  <si>
    <t>MIT activity 1</t>
  </si>
  <si>
    <t>INF activity 1</t>
  </si>
  <si>
    <t>INF activity 2</t>
  </si>
  <si>
    <t>PPS activity 1</t>
  </si>
  <si>
    <t>PPS activity 2</t>
  </si>
  <si>
    <t>Orhter local 1</t>
  </si>
  <si>
    <t>Other klocal 2</t>
  </si>
  <si>
    <t>Other local 3</t>
  </si>
  <si>
    <t>Other local 4</t>
  </si>
  <si>
    <t>Other local 5</t>
  </si>
  <si>
    <t>Other local 6</t>
  </si>
  <si>
    <t>Paid Leave</t>
  </si>
  <si>
    <t>Comments</t>
  </si>
  <si>
    <t>Total hours:</t>
  </si>
  <si>
    <t>Employee signature:</t>
  </si>
  <si>
    <t>Notes:</t>
  </si>
  <si>
    <t>Supervisor signature:</t>
  </si>
  <si>
    <t>3.) Use the drop-down menu to select whether the cost is a Modified Total Direct Cost (MTDC). If not billing for indirect costs, always select "No";</t>
  </si>
  <si>
    <t>4.) Enter the Expenditure Name for this item that identifies the Service/Expenditure type;</t>
  </si>
  <si>
    <t>6.) Enter the applicable payment date for the expenditure;</t>
  </si>
  <si>
    <t xml:space="preserve">      **Ensure that documents are listed in the order in which they are provided in any attachments in Grants Network.</t>
  </si>
  <si>
    <t xml:space="preserve">      **If necessary, provide additional details in the Service Description to make clear what costs are being reported,</t>
  </si>
  <si>
    <t xml:space="preserve">         which costs are allocated or prorated, the basis for such allocation or proration, and any additional guidance</t>
  </si>
  <si>
    <t xml:space="preserve">         important for HCD'S review</t>
  </si>
  <si>
    <t xml:space="preserve">      **For Payroll costs, the Service Period will be the Pay Period</t>
  </si>
  <si>
    <r>
      <t xml:space="preserve">1.) Use the drop-down to select the </t>
    </r>
    <r>
      <rPr>
        <b/>
        <i/>
        <sz val="11"/>
        <color theme="1"/>
        <rFont val="Arial Nova Light"/>
        <family val="2"/>
      </rPr>
      <t>Category</t>
    </r>
    <r>
      <rPr>
        <sz val="11"/>
        <color theme="1"/>
        <rFont val="Arial Nova Light"/>
        <family val="2"/>
      </rPr>
      <t xml:space="preserve"> (i.e. Activity, General Admin, Activity Delivery);</t>
    </r>
  </si>
  <si>
    <t>Description of Claims for Reimbursement:</t>
  </si>
  <si>
    <t>Payroll Report Form</t>
  </si>
  <si>
    <t>Employee Name</t>
  </si>
  <si>
    <t>Position/Title</t>
  </si>
  <si>
    <t>HCD Contract #</t>
  </si>
  <si>
    <t>Reporting Period</t>
  </si>
  <si>
    <t>Total Employee Cost</t>
  </si>
  <si>
    <t>Total Reimbursable Hours</t>
  </si>
  <si>
    <t>HCD CDBG-DR/MIT Hours Worked</t>
  </si>
  <si>
    <t>Other Hours Worked</t>
  </si>
  <si>
    <t>% Non-Leave Hours</t>
  </si>
  <si>
    <t>Total Hours Worked</t>
  </si>
  <si>
    <t>Pay Period Start and End Date (Service Period)</t>
  </si>
  <si>
    <t>Leave Hours Used</t>
  </si>
  <si>
    <t>Leave Hours Eligible for Reimbursement</t>
  </si>
  <si>
    <t>Instructions</t>
  </si>
  <si>
    <t>Prepare separate Payroll Report Forms for each employee.</t>
  </si>
  <si>
    <t>Each Payroll Report Form should include all pay periods during the Reporting Period.</t>
  </si>
  <si>
    <t>**Each Service Period for Each employee will be one line item in the Expenditures Tab.</t>
  </si>
  <si>
    <t>For each employee, transfer the amounts from the Column E ("Amount") as line item in the Expenditures Tab.</t>
  </si>
  <si>
    <t>Enter Paid Leave Hours in Column K to allocate a proportionally distributed share of costs to the HCD CDBG-DR/MIT project.</t>
  </si>
  <si>
    <t>Otherwise, enter Paid Leave Hours in Column H along with "Other Hours Worked."</t>
  </si>
  <si>
    <t>Name/Title of Authorized Certifying Official:</t>
  </si>
  <si>
    <r>
      <t>5.) Submit the Financial Activity Report in Grants Network entering totals from the '</t>
    </r>
    <r>
      <rPr>
        <i/>
        <sz val="11"/>
        <rFont val="Arial Nova Light"/>
        <family val="2"/>
      </rPr>
      <t>Total</t>
    </r>
    <r>
      <rPr>
        <sz val="11"/>
        <rFont val="Arial Nova Light"/>
        <family val="2"/>
      </rPr>
      <t xml:space="preserve"> A</t>
    </r>
    <r>
      <rPr>
        <i/>
        <sz val="11"/>
        <rFont val="Arial Nova Light"/>
        <family val="2"/>
      </rPr>
      <t>mount Reported this Period</t>
    </r>
    <r>
      <rPr>
        <sz val="11"/>
        <rFont val="Arial Nova Light"/>
        <family val="2"/>
      </rPr>
      <t>'</t>
    </r>
    <r>
      <rPr>
        <i/>
        <sz val="11"/>
        <rFont val="Arial Nova Light"/>
        <family val="2"/>
      </rPr>
      <t xml:space="preserve"> in Cell E20</t>
    </r>
    <r>
      <rPr>
        <sz val="11"/>
        <rFont val="Arial Nova Light"/>
        <family val="2"/>
      </rPr>
      <t xml:space="preserve"> provided </t>
    </r>
  </si>
  <si>
    <t xml:space="preserve">  </t>
  </si>
  <si>
    <t>Please use this sheet to provide detail for all expenditures during the Reporting Period and ensure that you have followed these instructions.</t>
  </si>
  <si>
    <t>5.) Provide a brief Service Description that directly relates to the approved (Master) Standard Agreement;</t>
  </si>
  <si>
    <t>7.) Enter the Amount for that line item reported by this request;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</si>
</sst>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[$-F800]dddd\,\ mmmm\ dd\,\ yyyy"/>
    <numFmt numFmtId="165" formatCode="0.0%"/>
    <numFmt numFmtId="166" formatCode="_(&quot;$&quot;* #,##0.00000_);_(&quot;$&quot;* \(#,##0.00000\);_(&quot;$&quot;* &quot;-&quot;??_);_(@_)"/>
    <numFmt numFmtId="167" formatCode="_(&quot;$&quot;* #,##0.0000000_);_(&quot;$&quot;* \(#,##0.0000000\);_(&quot;$&quot;* &quot;-&quot;??_);_(@_)"/>
    <numFmt numFmtId="168" formatCode="_(&quot;$&quot;* #,##0.000000000_);_(&quot;$&quot;* \(#,##0.0000000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ova Light"/>
      <family val="2"/>
    </font>
    <font>
      <sz val="11"/>
      <color theme="1"/>
      <name val="Arial Nova Light"/>
      <family val="2"/>
    </font>
    <font>
      <b/>
      <sz val="11"/>
      <color theme="1"/>
      <name val="Arial Nova Light"/>
      <family val="2"/>
    </font>
    <font>
      <sz val="12"/>
      <color theme="1"/>
      <name val="Arial Nova Light"/>
      <family val="2"/>
    </font>
    <font>
      <sz val="12"/>
      <color theme="1"/>
      <name val="Arial Nova Cond"/>
      <family val="2"/>
    </font>
    <font>
      <sz val="10"/>
      <color theme="1"/>
      <name val="Arial"/>
      <family val="2"/>
    </font>
    <font>
      <b/>
      <sz val="11"/>
      <name val="Arial Nova Light"/>
      <family val="2"/>
    </font>
    <font>
      <sz val="11"/>
      <name val="Arial Nova Light"/>
      <family val="2"/>
    </font>
    <font>
      <u/>
      <sz val="11"/>
      <name val="Arial Nova Light"/>
      <family val="2"/>
    </font>
    <font>
      <sz val="10"/>
      <color theme="2" tint="-0.499984740745262"/>
      <name val="Arial Nova Light"/>
      <family val="2"/>
    </font>
    <font>
      <i/>
      <sz val="11"/>
      <name val="Arial Nova Light"/>
      <family val="2"/>
    </font>
    <font>
      <sz val="11"/>
      <color theme="0"/>
      <name val="Arial Nova Light"/>
      <family val="2"/>
    </font>
    <font>
      <b/>
      <sz val="16"/>
      <color theme="4" tint="-0.249977111117893"/>
      <name val="Arial"/>
      <family val="2"/>
    </font>
    <font>
      <b/>
      <sz val="11"/>
      <color rgb="FF1A468C"/>
      <name val="Arial Nova Light"/>
      <family val="2"/>
    </font>
    <font>
      <b/>
      <sz val="16"/>
      <color rgb="FF1A468C"/>
      <name val="Arial"/>
      <family val="2"/>
    </font>
    <font>
      <b/>
      <sz val="12"/>
      <color rgb="FF1A468C"/>
      <name val="Arial Nova Light"/>
      <family val="2"/>
    </font>
    <font>
      <sz val="10"/>
      <name val="Arial"/>
      <family val="2"/>
    </font>
    <font>
      <b/>
      <i/>
      <sz val="11"/>
      <color theme="1"/>
      <name val="Arial Nova Light"/>
      <family val="2"/>
    </font>
    <font>
      <b/>
      <sz val="14"/>
      <color rgb="FF1A468C"/>
      <name val="Arial"/>
      <family val="2"/>
    </font>
    <font>
      <b/>
      <sz val="11"/>
      <color theme="0"/>
      <name val="Arial Nova Light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1A468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8" fillId="0" borderId="0"/>
  </cellStyleXfs>
  <cellXfs count="138">
    <xf numFmtId="0" fontId="0" fillId="0" borderId="0" xfId="0"/>
    <xf numFmtId="14" fontId="5" fillId="2" borderId="22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20" xfId="3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Protection="1"/>
    <xf numFmtId="0" fontId="4" fillId="0" borderId="15" xfId="0" applyFont="1" applyBorder="1" applyAlignment="1" applyProtection="1">
      <alignment horizontal="center" vertical="center" wrapText="1"/>
    </xf>
    <xf numFmtId="0" fontId="0" fillId="0" borderId="6" xfId="0" applyBorder="1" applyProtection="1"/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9" fontId="3" fillId="2" borderId="14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0" borderId="2" xfId="0" applyBorder="1" applyProtection="1"/>
    <xf numFmtId="0" fontId="3" fillId="0" borderId="1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6" fillId="0" borderId="2" xfId="0" applyFont="1" applyBorder="1" applyProtection="1"/>
    <xf numFmtId="0" fontId="3" fillId="0" borderId="1" xfId="0" applyFont="1" applyBorder="1" applyProtection="1">
      <protection locked="0"/>
    </xf>
    <xf numFmtId="14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44" fontId="3" fillId="0" borderId="1" xfId="1" applyFont="1" applyBorder="1" applyProtection="1">
      <protection locked="0"/>
    </xf>
    <xf numFmtId="14" fontId="3" fillId="0" borderId="2" xfId="0" applyNumberFormat="1" applyFont="1" applyBorder="1" applyProtection="1"/>
    <xf numFmtId="0" fontId="3" fillId="0" borderId="2" xfId="0" applyFont="1" applyBorder="1" applyAlignment="1" applyProtection="1">
      <alignment wrapText="1"/>
    </xf>
    <xf numFmtId="44" fontId="3" fillId="0" borderId="2" xfId="1" applyFont="1" applyBorder="1" applyProtection="1"/>
    <xf numFmtId="0" fontId="3" fillId="0" borderId="5" xfId="0" applyFont="1" applyBorder="1" applyProtection="1"/>
    <xf numFmtId="14" fontId="3" fillId="0" borderId="5" xfId="0" applyNumberFormat="1" applyFont="1" applyBorder="1" applyProtection="1"/>
    <xf numFmtId="0" fontId="3" fillId="0" borderId="5" xfId="0" applyFont="1" applyBorder="1" applyAlignment="1" applyProtection="1">
      <alignment wrapText="1"/>
    </xf>
    <xf numFmtId="44" fontId="3" fillId="0" borderId="5" xfId="1" applyFont="1" applyBorder="1" applyProtection="1"/>
    <xf numFmtId="0" fontId="3" fillId="0" borderId="15" xfId="0" applyFont="1" applyFill="1" applyBorder="1" applyProtection="1"/>
    <xf numFmtId="14" fontId="3" fillId="0" borderId="15" xfId="0" applyNumberFormat="1" applyFont="1" applyFill="1" applyBorder="1" applyProtection="1"/>
    <xf numFmtId="0" fontId="3" fillId="0" borderId="15" xfId="0" applyFont="1" applyFill="1" applyBorder="1" applyAlignment="1" applyProtection="1">
      <alignment wrapText="1"/>
    </xf>
    <xf numFmtId="44" fontId="3" fillId="0" borderId="15" xfId="1" applyFont="1" applyFill="1" applyBorder="1" applyProtection="1"/>
    <xf numFmtId="0" fontId="0" fillId="0" borderId="4" xfId="0" applyBorder="1" applyProtection="1"/>
    <xf numFmtId="44" fontId="0" fillId="0" borderId="2" xfId="1" applyFont="1" applyBorder="1" applyProtection="1"/>
    <xf numFmtId="0" fontId="3" fillId="0" borderId="4" xfId="0" applyFont="1" applyBorder="1" applyProtection="1"/>
    <xf numFmtId="168" fontId="3" fillId="0" borderId="2" xfId="1" applyNumberFormat="1" applyFont="1" applyBorder="1" applyProtection="1"/>
    <xf numFmtId="14" fontId="3" fillId="0" borderId="13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2" fontId="3" fillId="0" borderId="1" xfId="0" applyNumberFormat="1" applyFont="1" applyBorder="1" applyProtection="1">
      <protection locked="0"/>
    </xf>
    <xf numFmtId="0" fontId="4" fillId="0" borderId="2" xfId="0" applyFont="1" applyBorder="1" applyAlignment="1" applyProtection="1">
      <alignment horizontal="right"/>
    </xf>
    <xf numFmtId="0" fontId="3" fillId="0" borderId="15" xfId="0" applyFont="1" applyBorder="1" applyProtection="1"/>
    <xf numFmtId="0" fontId="3" fillId="0" borderId="11" xfId="0" applyFont="1" applyBorder="1" applyProtection="1">
      <protection locked="0"/>
    </xf>
    <xf numFmtId="44" fontId="3" fillId="0" borderId="1" xfId="1" applyNumberFormat="1" applyFont="1" applyBorder="1" applyProtection="1">
      <protection locked="0"/>
    </xf>
    <xf numFmtId="14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Protection="1"/>
    <xf numFmtId="0" fontId="2" fillId="2" borderId="16" xfId="3" applyFont="1" applyFill="1" applyBorder="1" applyAlignment="1" applyProtection="1">
      <alignment vertical="center"/>
      <protection locked="0"/>
    </xf>
    <xf numFmtId="0" fontId="2" fillId="2" borderId="19" xfId="3" applyFont="1" applyFill="1" applyBorder="1" applyAlignment="1" applyProtection="1">
      <alignment vertical="center"/>
      <protection locked="0"/>
    </xf>
    <xf numFmtId="0" fontId="2" fillId="2" borderId="23" xfId="3" applyFont="1" applyFill="1" applyBorder="1" applyAlignment="1" applyProtection="1">
      <alignment vertical="center"/>
      <protection locked="0"/>
    </xf>
    <xf numFmtId="0" fontId="2" fillId="2" borderId="20" xfId="3" applyFont="1" applyFill="1" applyBorder="1" applyAlignment="1" applyProtection="1">
      <alignment vertical="center"/>
      <protection locked="0"/>
    </xf>
    <xf numFmtId="0" fontId="2" fillId="2" borderId="21" xfId="3" applyFont="1" applyFill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top"/>
    </xf>
    <xf numFmtId="164" fontId="3" fillId="0" borderId="13" xfId="0" applyNumberFormat="1" applyFont="1" applyBorder="1" applyProtection="1">
      <protection locked="0"/>
    </xf>
    <xf numFmtId="0" fontId="0" fillId="0" borderId="3" xfId="0" applyBorder="1" applyProtection="1"/>
    <xf numFmtId="44" fontId="0" fillId="0" borderId="2" xfId="0" applyNumberFormat="1" applyBorder="1" applyProtection="1"/>
    <xf numFmtId="167" fontId="0" fillId="0" borderId="2" xfId="0" applyNumberFormat="1" applyBorder="1" applyProtection="1"/>
    <xf numFmtId="166" fontId="0" fillId="0" borderId="2" xfId="0" applyNumberFormat="1" applyBorder="1" applyProtection="1"/>
    <xf numFmtId="14" fontId="0" fillId="0" borderId="6" xfId="0" applyNumberFormat="1" applyBorder="1" applyProtection="1"/>
    <xf numFmtId="0" fontId="0" fillId="0" borderId="6" xfId="0" applyBorder="1" applyAlignment="1" applyProtection="1">
      <alignment wrapText="1"/>
    </xf>
    <xf numFmtId="44" fontId="0" fillId="0" borderId="6" xfId="1" applyFont="1" applyBorder="1" applyProtection="1"/>
    <xf numFmtId="14" fontId="0" fillId="0" borderId="2" xfId="0" applyNumberFormat="1" applyBorder="1" applyProtection="1"/>
    <xf numFmtId="0" fontId="0" fillId="0" borderId="2" xfId="0" applyBorder="1" applyAlignment="1" applyProtection="1">
      <alignment wrapText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14" xfId="0" applyFont="1" applyBorder="1" applyAlignment="1" applyProtection="1">
      <alignment horizontal="left" vertical="top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4" fillId="0" borderId="2" xfId="0" applyFont="1" applyBorder="1" applyProtection="1"/>
    <xf numFmtId="0" fontId="0" fillId="0" borderId="5" xfId="0" applyBorder="1" applyProtection="1"/>
    <xf numFmtId="0" fontId="3" fillId="0" borderId="7" xfId="0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vertical="center"/>
    </xf>
    <xf numFmtId="0" fontId="15" fillId="0" borderId="5" xfId="0" applyFont="1" applyFill="1" applyBorder="1" applyAlignment="1" applyProtection="1">
      <alignment horizontal="left" vertical="center"/>
    </xf>
    <xf numFmtId="0" fontId="13" fillId="3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 indent="1"/>
    </xf>
    <xf numFmtId="0" fontId="3" fillId="0" borderId="2" xfId="0" applyFont="1" applyBorder="1" applyAlignment="1" applyProtection="1">
      <alignment horizontal="left" vertical="top"/>
    </xf>
    <xf numFmtId="0" fontId="3" fillId="0" borderId="2" xfId="0" applyFont="1" applyBorder="1" applyProtection="1"/>
    <xf numFmtId="0" fontId="5" fillId="0" borderId="2" xfId="0" applyFont="1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2" fillId="0" borderId="6" xfId="3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/>
    </xf>
    <xf numFmtId="0" fontId="8" fillId="0" borderId="2" xfId="0" applyFont="1" applyBorder="1" applyAlignment="1" applyProtection="1"/>
    <xf numFmtId="0" fontId="11" fillId="0" borderId="2" xfId="0" applyFont="1" applyBorder="1" applyAlignment="1" applyProtection="1">
      <alignment horizontal="left" vertical="top"/>
    </xf>
    <xf numFmtId="0" fontId="9" fillId="0" borderId="2" xfId="0" applyFont="1" applyBorder="1" applyAlignment="1" applyProtection="1"/>
    <xf numFmtId="0" fontId="9" fillId="0" borderId="2" xfId="0" applyFont="1" applyBorder="1" applyProtection="1"/>
    <xf numFmtId="0" fontId="3" fillId="0" borderId="8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horizontal="right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21" fillId="3" borderId="1" xfId="0" applyFont="1" applyFill="1" applyBorder="1" applyAlignment="1" applyProtection="1">
      <alignment horizontal="center" vertical="center" wrapText="1"/>
    </xf>
    <xf numFmtId="44" fontId="3" fillId="5" borderId="1" xfId="1" applyFont="1" applyFill="1" applyBorder="1" applyAlignment="1" applyProtection="1">
      <alignment vertical="center"/>
    </xf>
    <xf numFmtId="44" fontId="3" fillId="5" borderId="1" xfId="1" applyNumberFormat="1" applyFont="1" applyFill="1" applyBorder="1" applyAlignment="1" applyProtection="1">
      <alignment vertical="center"/>
    </xf>
    <xf numFmtId="44" fontId="4" fillId="4" borderId="1" xfId="1" applyFont="1" applyFill="1" applyBorder="1" applyAlignment="1" applyProtection="1">
      <alignment vertical="center"/>
    </xf>
    <xf numFmtId="44" fontId="4" fillId="4" borderId="1" xfId="1" applyNumberFormat="1" applyFont="1" applyFill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Protection="1"/>
    <xf numFmtId="0" fontId="5" fillId="0" borderId="6" xfId="0" applyFont="1" applyBorder="1" applyProtection="1"/>
    <xf numFmtId="0" fontId="20" fillId="0" borderId="2" xfId="0" applyFont="1" applyBorder="1" applyProtection="1"/>
    <xf numFmtId="0" fontId="17" fillId="0" borderId="2" xfId="0" applyFont="1" applyBorder="1" applyProtection="1"/>
    <xf numFmtId="0" fontId="4" fillId="0" borderId="2" xfId="0" applyFont="1" applyBorder="1" applyProtection="1"/>
    <xf numFmtId="0" fontId="3" fillId="4" borderId="17" xfId="0" applyFont="1" applyFill="1" applyBorder="1" applyProtection="1"/>
    <xf numFmtId="0" fontId="3" fillId="4" borderId="13" xfId="0" applyFont="1" applyFill="1" applyBorder="1" applyProtection="1"/>
    <xf numFmtId="14" fontId="3" fillId="4" borderId="13" xfId="0" applyNumberFormat="1" applyFont="1" applyFill="1" applyBorder="1" applyProtection="1"/>
    <xf numFmtId="0" fontId="3" fillId="4" borderId="13" xfId="0" applyFont="1" applyFill="1" applyBorder="1" applyAlignment="1" applyProtection="1">
      <alignment wrapText="1"/>
    </xf>
    <xf numFmtId="14" fontId="4" fillId="4" borderId="13" xfId="0" applyNumberFormat="1" applyFont="1" applyFill="1" applyBorder="1" applyAlignment="1" applyProtection="1">
      <alignment horizontal="right"/>
    </xf>
    <xf numFmtId="44" fontId="3" fillId="4" borderId="14" xfId="1" applyFont="1" applyFill="1" applyBorder="1" applyProtection="1"/>
    <xf numFmtId="0" fontId="2" fillId="0" borderId="1" xfId="0" applyFont="1" applyFill="1" applyBorder="1" applyProtection="1"/>
    <xf numFmtId="0" fontId="3" fillId="0" borderId="1" xfId="0" applyFont="1" applyFill="1" applyBorder="1" applyProtection="1"/>
    <xf numFmtId="14" fontId="3" fillId="0" borderId="1" xfId="0" applyNumberFormat="1" applyFont="1" applyFill="1" applyBorder="1" applyProtection="1"/>
    <xf numFmtId="0" fontId="3" fillId="0" borderId="1" xfId="0" applyFont="1" applyFill="1" applyBorder="1" applyAlignment="1" applyProtection="1">
      <alignment wrapText="1"/>
    </xf>
    <xf numFmtId="44" fontId="3" fillId="0" borderId="1" xfId="1" applyFont="1" applyFill="1" applyBorder="1" applyProtection="1"/>
    <xf numFmtId="0" fontId="3" fillId="0" borderId="1" xfId="0" applyFont="1" applyBorder="1" applyProtection="1"/>
    <xf numFmtId="0" fontId="4" fillId="0" borderId="1" xfId="0" applyFont="1" applyBorder="1" applyAlignment="1" applyProtection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44" fontId="4" fillId="0" borderId="1" xfId="1" applyFont="1" applyBorder="1" applyAlignment="1" applyProtection="1">
      <alignment horizontal="center" vertical="center"/>
    </xf>
    <xf numFmtId="0" fontId="16" fillId="0" borderId="2" xfId="0" applyFont="1" applyBorder="1" applyProtection="1"/>
    <xf numFmtId="0" fontId="3" fillId="6" borderId="1" xfId="0" applyFont="1" applyFill="1" applyBorder="1" applyAlignment="1" applyProtection="1">
      <alignment horizontal="center" vertical="center"/>
    </xf>
    <xf numFmtId="14" fontId="3" fillId="6" borderId="1" xfId="0" applyNumberFormat="1" applyFont="1" applyFill="1" applyBorder="1" applyAlignment="1" applyProtection="1">
      <alignment horizontal="center" vertical="center"/>
    </xf>
    <xf numFmtId="2" fontId="3" fillId="6" borderId="1" xfId="0" applyNumberFormat="1" applyFont="1" applyFill="1" applyBorder="1" applyProtection="1"/>
    <xf numFmtId="0" fontId="3" fillId="6" borderId="1" xfId="0" applyFont="1" applyFill="1" applyBorder="1" applyProtection="1"/>
    <xf numFmtId="2" fontId="4" fillId="6" borderId="1" xfId="0" applyNumberFormat="1" applyFont="1" applyFill="1" applyBorder="1" applyProtection="1"/>
    <xf numFmtId="0" fontId="4" fillId="0" borderId="3" xfId="0" applyFont="1" applyBorder="1" applyAlignment="1" applyProtection="1">
      <alignment horizontal="right"/>
    </xf>
    <xf numFmtId="0" fontId="3" fillId="0" borderId="11" xfId="0" applyFont="1" applyBorder="1" applyProtection="1"/>
    <xf numFmtId="0" fontId="4" fillId="6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44" fontId="3" fillId="7" borderId="1" xfId="0" applyNumberFormat="1" applyFont="1" applyFill="1" applyBorder="1" applyProtection="1"/>
    <xf numFmtId="165" fontId="3" fillId="6" borderId="1" xfId="2" applyNumberFormat="1" applyFont="1" applyFill="1" applyBorder="1" applyProtection="1"/>
  </cellXfs>
  <cellStyles count="5">
    <cellStyle name="Currency" xfId="1" builtinId="4"/>
    <cellStyle name="Normal" xfId="0" builtinId="0"/>
    <cellStyle name="Normal 2" xfId="3" xr:uid="{A551F1F3-F10F-4736-AEE4-408C0E47D742}"/>
    <cellStyle name="Normal 3" xfId="4" xr:uid="{4BB1927A-E759-4EB7-B453-7C66A3FCE632}"/>
    <cellStyle name="Percent" xfId="2" builtinId="5"/>
  </cellStyles>
  <dxfs count="1"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0000"/>
      <color rgb="FF1A4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7898A-4FCF-4AE9-A434-D4A4AA0C5F16}">
  <dimension ref="A1:F61"/>
  <sheetViews>
    <sheetView workbookViewId="0">
      <selection activeCell="D49" sqref="D49"/>
    </sheetView>
  </sheetViews>
  <sheetFormatPr defaultRowHeight="14.5" x14ac:dyDescent="0.35"/>
  <cols>
    <col min="1" max="1" width="2.54296875" style="11" customWidth="1"/>
    <col min="2" max="5" width="30.6328125" style="11" customWidth="1"/>
    <col min="6" max="16384" width="8.7265625" style="11"/>
  </cols>
  <sheetData>
    <row r="1" spans="1:6" ht="9" customHeight="1" x14ac:dyDescent="0.35"/>
    <row r="2" spans="1:6" ht="20" x14ac:dyDescent="0.4">
      <c r="B2" s="69" t="s">
        <v>1</v>
      </c>
    </row>
    <row r="3" spans="1:6" ht="20" x14ac:dyDescent="0.4">
      <c r="B3" s="69" t="s">
        <v>0</v>
      </c>
    </row>
    <row r="4" spans="1:6" ht="5.5" customHeight="1" x14ac:dyDescent="0.35">
      <c r="B4" s="70"/>
      <c r="C4" s="70"/>
      <c r="D4" s="70"/>
      <c r="E4" s="70"/>
    </row>
    <row r="5" spans="1:6" x14ac:dyDescent="0.35">
      <c r="A5" s="52"/>
      <c r="B5" s="71" t="s">
        <v>3</v>
      </c>
      <c r="C5" s="7"/>
      <c r="D5" s="92" t="s">
        <v>8</v>
      </c>
      <c r="E5" s="8"/>
      <c r="F5" s="32"/>
    </row>
    <row r="6" spans="1:6" x14ac:dyDescent="0.35">
      <c r="A6" s="52"/>
      <c r="B6" s="72" t="s">
        <v>2</v>
      </c>
      <c r="C6" s="7"/>
      <c r="D6" s="93" t="s">
        <v>9</v>
      </c>
      <c r="E6" s="8"/>
      <c r="F6" s="32"/>
    </row>
    <row r="7" spans="1:6" x14ac:dyDescent="0.35">
      <c r="A7" s="52"/>
      <c r="B7" s="72" t="s">
        <v>4</v>
      </c>
      <c r="C7" s="7"/>
      <c r="D7" s="93" t="s">
        <v>10</v>
      </c>
      <c r="E7" s="43"/>
      <c r="F7" s="32"/>
    </row>
    <row r="8" spans="1:6" x14ac:dyDescent="0.35">
      <c r="A8" s="52"/>
      <c r="B8" s="72"/>
      <c r="C8" s="7"/>
      <c r="D8" s="93" t="s">
        <v>11</v>
      </c>
      <c r="E8" s="43"/>
      <c r="F8" s="32"/>
    </row>
    <row r="9" spans="1:6" x14ac:dyDescent="0.35">
      <c r="A9" s="52"/>
      <c r="B9" s="72" t="s">
        <v>5</v>
      </c>
      <c r="C9" s="7"/>
      <c r="D9" s="93" t="s">
        <v>12</v>
      </c>
      <c r="E9" s="43"/>
      <c r="F9" s="32"/>
    </row>
    <row r="10" spans="1:6" x14ac:dyDescent="0.35">
      <c r="A10" s="52"/>
      <c r="B10" s="72" t="s">
        <v>6</v>
      </c>
      <c r="C10" s="7"/>
      <c r="D10" s="93" t="s">
        <v>13</v>
      </c>
      <c r="E10" s="43"/>
      <c r="F10" s="32"/>
    </row>
    <row r="11" spans="1:6" x14ac:dyDescent="0.35">
      <c r="A11" s="52"/>
      <c r="B11" s="72" t="s">
        <v>7</v>
      </c>
      <c r="C11" s="7"/>
      <c r="D11" s="93" t="s">
        <v>14</v>
      </c>
      <c r="E11" s="9"/>
      <c r="F11" s="32"/>
    </row>
    <row r="12" spans="1:6" x14ac:dyDescent="0.35">
      <c r="A12" s="52"/>
      <c r="B12" s="73"/>
      <c r="C12" s="94"/>
      <c r="D12" s="95" t="s">
        <v>15</v>
      </c>
      <c r="E12" s="96" t="str">
        <f>IF(AND(E10&lt;=E8,E10&lt;&gt;""),"Yes","No")</f>
        <v>No</v>
      </c>
      <c r="F12" s="32"/>
    </row>
    <row r="13" spans="1:6" ht="8.5" customHeight="1" x14ac:dyDescent="0.35">
      <c r="B13" s="4"/>
      <c r="C13" s="4"/>
      <c r="D13" s="4"/>
      <c r="E13" s="4"/>
    </row>
    <row r="14" spans="1:6" x14ac:dyDescent="0.35">
      <c r="B14" s="74" t="s">
        <v>16</v>
      </c>
      <c r="C14" s="97"/>
      <c r="D14" s="97"/>
      <c r="E14" s="97"/>
    </row>
    <row r="15" spans="1:6" ht="28" x14ac:dyDescent="0.35">
      <c r="A15" s="52"/>
      <c r="B15" s="75" t="s">
        <v>17</v>
      </c>
      <c r="C15" s="98" t="s">
        <v>18</v>
      </c>
      <c r="D15" s="98" t="s">
        <v>19</v>
      </c>
      <c r="E15" s="98" t="s">
        <v>20</v>
      </c>
      <c r="F15" s="32"/>
    </row>
    <row r="16" spans="1:6" x14ac:dyDescent="0.35">
      <c r="A16" s="52"/>
      <c r="B16" s="76" t="s">
        <v>21</v>
      </c>
      <c r="C16" s="99">
        <f>ROUNDUP((SUMIF(Expenditures!$C$24:$C$123,"Activity",Expenditures!$I$24:$I$123)),2)</f>
        <v>0</v>
      </c>
      <c r="D16" s="99">
        <f>SUMIF(Expenditures!$C$24:$C$123,"Activity",Expenditures!$K$24:$K$123)</f>
        <v>0</v>
      </c>
      <c r="E16" s="99">
        <f>ROUNDUP((C16+D16),2)</f>
        <v>0</v>
      </c>
      <c r="F16" s="32"/>
    </row>
    <row r="17" spans="1:6" x14ac:dyDescent="0.35">
      <c r="A17" s="52"/>
      <c r="B17" s="76" t="s">
        <v>22</v>
      </c>
      <c r="C17" s="99">
        <f>SUMIF(Expenditures!$C$24:$C$123,"General Admin",Expenditures!$I$24:$I$123)</f>
        <v>0</v>
      </c>
      <c r="D17" s="99">
        <f>SUMIF(Expenditures!$C$24:$C$123,"General Admin",Expenditures!$K$24:$K$123)</f>
        <v>0</v>
      </c>
      <c r="E17" s="99">
        <f>ROUNDUP((C17+D17),2)</f>
        <v>0</v>
      </c>
      <c r="F17" s="32"/>
    </row>
    <row r="18" spans="1:6" x14ac:dyDescent="0.35">
      <c r="A18" s="52"/>
      <c r="B18" s="76" t="s">
        <v>23</v>
      </c>
      <c r="C18" s="100">
        <f>ROUNDUP((SUMIF(Expenditures!$C$24:$C$123,"Activity Delivery",Expenditures!$I$24:$I$123)),2)</f>
        <v>0</v>
      </c>
      <c r="D18" s="100">
        <f>ROUNDUP((SUMIF(Expenditures!$C$24:$C$123,"Activity Delivery",Expenditures!$K$24:$K$123)),2)</f>
        <v>0</v>
      </c>
      <c r="E18" s="100">
        <f>ROUNDUP((C18+D18),3)</f>
        <v>0</v>
      </c>
      <c r="F18" s="32"/>
    </row>
    <row r="19" spans="1:6" x14ac:dyDescent="0.35">
      <c r="B19" s="5"/>
      <c r="C19" s="12"/>
      <c r="D19" s="12"/>
      <c r="E19" s="12"/>
    </row>
    <row r="20" spans="1:6" x14ac:dyDescent="0.35">
      <c r="A20" s="52"/>
      <c r="B20" s="77" t="s">
        <v>24</v>
      </c>
      <c r="C20" s="101">
        <f>SUM(C16:C18)</f>
        <v>0</v>
      </c>
      <c r="D20" s="101">
        <f t="shared" ref="D20" si="0">SUM(D16:D18)</f>
        <v>0</v>
      </c>
      <c r="E20" s="102">
        <f>ROUNDUP((E16+E17+E18),2)</f>
        <v>0</v>
      </c>
      <c r="F20" s="32"/>
    </row>
    <row r="21" spans="1:6" x14ac:dyDescent="0.35">
      <c r="B21" s="5"/>
      <c r="C21" s="12"/>
      <c r="D21" s="13"/>
      <c r="E21" s="13"/>
    </row>
    <row r="22" spans="1:6" ht="32.5" customHeight="1" x14ac:dyDescent="0.35">
      <c r="A22" s="52"/>
      <c r="B22" s="76" t="s">
        <v>25</v>
      </c>
      <c r="C22" s="10"/>
      <c r="D22" s="14"/>
      <c r="E22" s="15"/>
    </row>
    <row r="23" spans="1:6" x14ac:dyDescent="0.35">
      <c r="B23" s="6"/>
      <c r="C23" s="6"/>
    </row>
    <row r="24" spans="1:6" ht="15.5" x14ac:dyDescent="0.35">
      <c r="B24" s="78" t="s">
        <v>26</v>
      </c>
      <c r="C24" s="44"/>
      <c r="D24" s="44"/>
      <c r="E24" s="44"/>
    </row>
    <row r="25" spans="1:6" x14ac:dyDescent="0.35">
      <c r="B25" s="79" t="s">
        <v>27</v>
      </c>
      <c r="C25" s="44"/>
      <c r="D25" s="44"/>
      <c r="E25" s="103"/>
    </row>
    <row r="26" spans="1:6" x14ac:dyDescent="0.35">
      <c r="B26" s="79" t="s">
        <v>28</v>
      </c>
      <c r="C26" s="44"/>
      <c r="D26" s="44"/>
      <c r="E26" s="103"/>
    </row>
    <row r="27" spans="1:6" x14ac:dyDescent="0.35">
      <c r="B27" s="79" t="s">
        <v>29</v>
      </c>
      <c r="C27" s="44"/>
      <c r="D27" s="44"/>
      <c r="E27" s="103"/>
    </row>
    <row r="28" spans="1:6" x14ac:dyDescent="0.35">
      <c r="B28" s="79" t="s">
        <v>30</v>
      </c>
      <c r="C28" s="44"/>
      <c r="D28" s="44"/>
      <c r="E28" s="103"/>
    </row>
    <row r="29" spans="1:6" ht="5.5" customHeight="1" x14ac:dyDescent="0.35">
      <c r="B29" s="104"/>
      <c r="C29" s="104"/>
      <c r="D29" s="104"/>
      <c r="E29" s="104"/>
    </row>
    <row r="30" spans="1:6" x14ac:dyDescent="0.35">
      <c r="B30" s="80" t="s">
        <v>31</v>
      </c>
      <c r="C30" s="80"/>
      <c r="D30" s="80"/>
      <c r="E30" s="80"/>
    </row>
    <row r="31" spans="1:6" x14ac:dyDescent="0.35">
      <c r="B31" s="81" t="s">
        <v>32</v>
      </c>
      <c r="C31" s="81"/>
      <c r="D31" s="81"/>
      <c r="E31" s="81"/>
    </row>
    <row r="32" spans="1:6" x14ac:dyDescent="0.35">
      <c r="B32" s="81" t="s">
        <v>33</v>
      </c>
      <c r="C32" s="81"/>
      <c r="D32" s="81"/>
      <c r="E32" s="81"/>
    </row>
    <row r="33" spans="1:6" x14ac:dyDescent="0.35">
      <c r="B33" s="81" t="s">
        <v>34</v>
      </c>
      <c r="C33" s="81"/>
      <c r="D33" s="81"/>
      <c r="E33" s="81"/>
    </row>
    <row r="34" spans="1:6" x14ac:dyDescent="0.35">
      <c r="B34" s="81" t="s">
        <v>35</v>
      </c>
      <c r="C34" s="81"/>
      <c r="D34" s="81"/>
      <c r="E34" s="81"/>
    </row>
    <row r="35" spans="1:6" x14ac:dyDescent="0.35">
      <c r="B35" s="81" t="s">
        <v>36</v>
      </c>
      <c r="C35" s="81"/>
      <c r="D35" s="81"/>
      <c r="E35" s="81"/>
    </row>
    <row r="36" spans="1:6" x14ac:dyDescent="0.35">
      <c r="B36" s="81" t="s">
        <v>37</v>
      </c>
      <c r="C36" s="81"/>
      <c r="D36" s="81"/>
      <c r="E36" s="81"/>
    </row>
    <row r="37" spans="1:6" x14ac:dyDescent="0.35">
      <c r="B37" s="81" t="s">
        <v>38</v>
      </c>
      <c r="C37" s="81"/>
      <c r="D37" s="81"/>
      <c r="E37" s="81"/>
    </row>
    <row r="38" spans="1:6" x14ac:dyDescent="0.35">
      <c r="B38" s="81" t="s">
        <v>39</v>
      </c>
      <c r="C38" s="81"/>
      <c r="D38" s="81"/>
      <c r="E38" s="81"/>
    </row>
    <row r="39" spans="1:6" x14ac:dyDescent="0.35">
      <c r="B39" s="81" t="s">
        <v>40</v>
      </c>
      <c r="C39" s="81"/>
      <c r="D39" s="81"/>
      <c r="E39" s="81"/>
    </row>
    <row r="40" spans="1:6" x14ac:dyDescent="0.35">
      <c r="B40" s="81" t="s">
        <v>41</v>
      </c>
      <c r="C40" s="81"/>
      <c r="D40" s="81"/>
      <c r="E40" s="81"/>
    </row>
    <row r="41" spans="1:6" x14ac:dyDescent="0.35">
      <c r="B41" s="81" t="s">
        <v>42</v>
      </c>
      <c r="C41" s="81"/>
      <c r="D41" s="81"/>
      <c r="E41" s="81"/>
    </row>
    <row r="42" spans="1:6" x14ac:dyDescent="0.35">
      <c r="B42" s="81" t="s">
        <v>43</v>
      </c>
      <c r="C42" s="81"/>
      <c r="D42" s="81"/>
      <c r="E42" s="81"/>
    </row>
    <row r="43" spans="1:6" ht="15" x14ac:dyDescent="0.35">
      <c r="B43" s="81" t="s">
        <v>44</v>
      </c>
      <c r="C43" s="81"/>
      <c r="D43" s="81"/>
      <c r="E43" s="82"/>
    </row>
    <row r="44" spans="1:6" ht="15" x14ac:dyDescent="0.35">
      <c r="B44" s="81" t="s">
        <v>45</v>
      </c>
      <c r="C44" s="81"/>
      <c r="D44" s="81"/>
      <c r="E44" s="82"/>
    </row>
    <row r="45" spans="1:6" ht="6" customHeight="1" x14ac:dyDescent="0.35"/>
    <row r="46" spans="1:6" ht="18" customHeight="1" x14ac:dyDescent="0.35">
      <c r="A46" s="52"/>
      <c r="B46" s="83"/>
      <c r="C46" s="84" t="s">
        <v>126</v>
      </c>
      <c r="D46" s="83"/>
      <c r="E46" s="84" t="s">
        <v>46</v>
      </c>
      <c r="F46" s="32"/>
    </row>
    <row r="47" spans="1:6" ht="18" customHeight="1" x14ac:dyDescent="0.35">
      <c r="B47" s="45"/>
      <c r="C47" s="46"/>
      <c r="D47" s="47"/>
      <c r="E47" s="2"/>
      <c r="F47" s="16"/>
    </row>
    <row r="48" spans="1:6" ht="27" customHeight="1" x14ac:dyDescent="0.35">
      <c r="A48" s="52"/>
      <c r="B48" s="85"/>
      <c r="C48" s="85" t="s">
        <v>47</v>
      </c>
      <c r="D48" s="86"/>
      <c r="E48" s="84" t="s">
        <v>48</v>
      </c>
    </row>
    <row r="49" spans="2:6" ht="61.5" customHeight="1" x14ac:dyDescent="0.35">
      <c r="B49" s="3"/>
      <c r="C49" s="48"/>
      <c r="D49" s="49"/>
      <c r="E49" s="1"/>
      <c r="F49" s="16"/>
    </row>
    <row r="50" spans="2:6" ht="5.5" customHeight="1" x14ac:dyDescent="0.35">
      <c r="B50" s="105"/>
      <c r="C50" s="105"/>
      <c r="D50" s="105"/>
      <c r="E50" s="105"/>
      <c r="F50" s="16"/>
    </row>
    <row r="51" spans="2:6" ht="15.5" x14ac:dyDescent="0.35">
      <c r="B51" s="87" t="s">
        <v>49</v>
      </c>
      <c r="C51" s="87"/>
      <c r="D51" s="78"/>
      <c r="E51" s="78"/>
      <c r="F51" s="16"/>
    </row>
    <row r="52" spans="2:6" ht="15.5" x14ac:dyDescent="0.35">
      <c r="B52" s="88" t="s">
        <v>50</v>
      </c>
      <c r="C52" s="88"/>
      <c r="D52" s="88"/>
      <c r="E52" s="88"/>
      <c r="F52" s="16"/>
    </row>
    <row r="53" spans="2:6" x14ac:dyDescent="0.35">
      <c r="B53" s="50" t="s">
        <v>51</v>
      </c>
      <c r="C53" s="50"/>
      <c r="D53" s="50"/>
      <c r="E53" s="50"/>
      <c r="F53" s="50"/>
    </row>
    <row r="54" spans="2:6" ht="15.5" x14ac:dyDescent="0.35">
      <c r="B54" s="50" t="s">
        <v>52</v>
      </c>
      <c r="C54" s="50"/>
      <c r="D54" s="50"/>
      <c r="E54" s="50"/>
      <c r="F54" s="16"/>
    </row>
    <row r="55" spans="2:6" ht="15.5" x14ac:dyDescent="0.35">
      <c r="B55" s="50" t="s">
        <v>53</v>
      </c>
      <c r="C55" s="50"/>
      <c r="D55" s="50"/>
      <c r="E55" s="89"/>
      <c r="F55" s="16"/>
    </row>
    <row r="56" spans="2:6" ht="15.5" x14ac:dyDescent="0.35">
      <c r="B56" s="50" t="s">
        <v>54</v>
      </c>
      <c r="C56" s="50"/>
      <c r="D56" s="50"/>
      <c r="E56" s="89"/>
      <c r="F56" s="16"/>
    </row>
    <row r="57" spans="2:6" ht="15.5" x14ac:dyDescent="0.35">
      <c r="B57" s="50" t="s">
        <v>127</v>
      </c>
      <c r="C57" s="50"/>
      <c r="D57" s="50"/>
      <c r="E57" s="50"/>
      <c r="F57" s="16"/>
    </row>
    <row r="58" spans="2:6" ht="15.5" x14ac:dyDescent="0.35">
      <c r="B58" s="90" t="s">
        <v>55</v>
      </c>
      <c r="C58" s="90"/>
      <c r="D58" s="89"/>
      <c r="E58" s="89"/>
      <c r="F58" s="16"/>
    </row>
    <row r="59" spans="2:6" ht="15.5" x14ac:dyDescent="0.35">
      <c r="B59" s="90" t="s">
        <v>56</v>
      </c>
      <c r="C59" s="90"/>
      <c r="D59" s="89"/>
      <c r="E59" s="89"/>
      <c r="F59" s="16"/>
    </row>
    <row r="60" spans="2:6" ht="15.5" x14ac:dyDescent="0.35">
      <c r="B60" s="90" t="s">
        <v>57</v>
      </c>
      <c r="C60" s="90"/>
      <c r="D60" s="89"/>
      <c r="E60" s="89"/>
      <c r="F60" s="16"/>
    </row>
    <row r="61" spans="2:6" ht="15.5" x14ac:dyDescent="0.35">
      <c r="B61" s="91" t="s">
        <v>58</v>
      </c>
      <c r="C61" s="91"/>
      <c r="D61" s="91"/>
      <c r="E61" s="89"/>
      <c r="F61" s="16"/>
    </row>
  </sheetData>
  <sheetProtection algorithmName="SHA-512" hashValue="mFW5vYhWLXWmrl4YMNMdHcJHQbJYUyrCn1j02JmWjWM+duYQYZsGWfTZmCqWnWQaS1+KDhruVmYVK+v86mtMGA==" saltValue="txa5TilvdaI9eizqmdE6/A==" spinCount="100000" sheet="1" objects="1" scenarios="1" selectLockedCells="1"/>
  <mergeCells count="16">
    <mergeCell ref="B35:E35"/>
    <mergeCell ref="B30:E30"/>
    <mergeCell ref="B31:E31"/>
    <mergeCell ref="B32:E32"/>
    <mergeCell ref="B33:E33"/>
    <mergeCell ref="B34:E34"/>
    <mergeCell ref="B51:C51"/>
    <mergeCell ref="B36:E36"/>
    <mergeCell ref="B37:E37"/>
    <mergeCell ref="B38:E38"/>
    <mergeCell ref="B39:E39"/>
    <mergeCell ref="B40:E40"/>
    <mergeCell ref="B41:E41"/>
    <mergeCell ref="B42:E42"/>
    <mergeCell ref="B43:D43"/>
    <mergeCell ref="B44:D44"/>
  </mergeCells>
  <conditionalFormatting sqref="E12">
    <cfRule type="containsText" dxfId="0" priority="1" operator="containsText" text="No">
      <formula>NOT(ISERROR(SEARCH("No",E12)))</formula>
    </cfRule>
  </conditionalFormatting>
  <dataValidations count="6">
    <dataValidation allowBlank="1" showInputMessage="1" showErrorMessage="1" promptTitle="Authorized Certifying Official S" prompt="Authorized Certifying Official Signature" sqref="C49" xr:uid="{E4A11F96-5961-4406-AF40-B5C91B38F037}"/>
    <dataValidation type="date" allowBlank="1" showInputMessage="1" showErrorMessage="1" promptTitle="Date" prompt="Date" sqref="E49" xr:uid="{D80A3267-BE3F-4A5C-890B-E529F788A757}">
      <formula1>36161</formula1>
      <formula2>51136</formula2>
    </dataValidation>
    <dataValidation type="list" allowBlank="1" showInputMessage="1" showErrorMessage="1" sqref="C22" xr:uid="{4C5EEB5F-309E-48F7-BB8C-F34A0CFB39E6}">
      <formula1>"Yes, No"</formula1>
    </dataValidation>
    <dataValidation type="list" allowBlank="1" showInputMessage="1" showErrorMessage="1" sqref="C11" xr:uid="{AE607560-374A-4D96-81E1-FD2CE623CF36}">
      <formula1>"De Minimis, Cost Allocation Plan, Indirect Cost Rate, N/A"</formula1>
    </dataValidation>
    <dataValidation allowBlank="1" showInputMessage="1" showErrorMessage="1" promptTitle="Name/Title of Authorized " prompt="Name/Title of Authorized Certifying Official" sqref="B47" xr:uid="{D2CFA62F-8BE3-42EF-A71C-7B60217313F3}"/>
    <dataValidation allowBlank="1" showInputMessage="1" showErrorMessage="1" promptTitle="Phone number" prompt="Phone Number" sqref="E47" xr:uid="{68C9CD74-925F-473A-A992-A10477E7C673}"/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E86ED-C183-4F20-A047-63973D5BB1EC}">
  <dimension ref="A1:Q124"/>
  <sheetViews>
    <sheetView topLeftCell="A16" zoomScale="70" zoomScaleNormal="70" workbookViewId="0">
      <selection activeCell="G24" sqref="G24"/>
    </sheetView>
  </sheetViews>
  <sheetFormatPr defaultRowHeight="14.5" x14ac:dyDescent="0.35"/>
  <cols>
    <col min="1" max="1" width="1.6328125" style="11" customWidth="1"/>
    <col min="2" max="2" width="4.453125" style="11" customWidth="1"/>
    <col min="3" max="3" width="16.08984375" style="11" customWidth="1"/>
    <col min="4" max="4" width="17.453125" style="59" customWidth="1"/>
    <col min="5" max="5" width="8.7265625" style="11"/>
    <col min="6" max="6" width="23.6328125" style="11" customWidth="1"/>
    <col min="7" max="7" width="35" style="60" customWidth="1"/>
    <col min="8" max="8" width="16.6328125" style="59" customWidth="1"/>
    <col min="9" max="9" width="15.1796875" style="33" customWidth="1"/>
    <col min="10" max="10" width="8.7265625" style="11" hidden="1" customWidth="1"/>
    <col min="11" max="11" width="17" style="33" hidden="1" customWidth="1"/>
    <col min="12" max="12" width="8.7265625" style="11" hidden="1" customWidth="1"/>
    <col min="13" max="13" width="8.7265625" style="11"/>
    <col min="14" max="14" width="10.6328125" style="11" bestFit="1" customWidth="1"/>
    <col min="15" max="15" width="16.08984375" style="11" bestFit="1" customWidth="1"/>
    <col min="16" max="16" width="10.6328125" style="11" bestFit="1" customWidth="1"/>
    <col min="17" max="17" width="13.90625" style="11" bestFit="1" customWidth="1"/>
    <col min="18" max="16384" width="8.7265625" style="11"/>
  </cols>
  <sheetData>
    <row r="1" spans="2:9" ht="7.5" customHeight="1" x14ac:dyDescent="0.35"/>
    <row r="2" spans="2:9" ht="18" x14ac:dyDescent="0.4">
      <c r="B2" s="106" t="s">
        <v>1</v>
      </c>
      <c r="C2" s="44"/>
      <c r="D2" s="21"/>
      <c r="E2" s="44"/>
      <c r="F2" s="44"/>
      <c r="G2" s="22"/>
      <c r="H2" s="21"/>
      <c r="I2" s="23"/>
    </row>
    <row r="3" spans="2:9" ht="18" x14ac:dyDescent="0.4">
      <c r="B3" s="106" t="s">
        <v>59</v>
      </c>
      <c r="C3" s="44"/>
      <c r="D3" s="21"/>
      <c r="E3" s="44"/>
      <c r="F3" s="44"/>
      <c r="G3" s="22"/>
      <c r="H3" s="21"/>
      <c r="I3" s="23"/>
    </row>
    <row r="4" spans="2:9" ht="15.5" x14ac:dyDescent="0.35">
      <c r="B4" s="107" t="s">
        <v>60</v>
      </c>
      <c r="C4" s="44"/>
      <c r="D4" s="21"/>
      <c r="E4" s="44"/>
      <c r="F4" s="44"/>
      <c r="G4" s="22"/>
      <c r="H4" s="21"/>
      <c r="I4" s="23"/>
    </row>
    <row r="5" spans="2:9" x14ac:dyDescent="0.35">
      <c r="B5" s="44" t="s">
        <v>129</v>
      </c>
      <c r="C5" s="44"/>
      <c r="D5" s="21"/>
      <c r="E5" s="44"/>
      <c r="F5" s="44"/>
      <c r="G5" s="22"/>
      <c r="H5" s="21"/>
      <c r="I5" s="23"/>
    </row>
    <row r="6" spans="2:9" x14ac:dyDescent="0.35">
      <c r="B6" s="44" t="s">
        <v>61</v>
      </c>
      <c r="C6" s="44"/>
      <c r="D6" s="21"/>
      <c r="E6" s="44"/>
      <c r="F6" s="44"/>
      <c r="G6" s="22"/>
      <c r="H6" s="21"/>
      <c r="I6" s="23"/>
    </row>
    <row r="7" spans="2:9" x14ac:dyDescent="0.35">
      <c r="B7" s="44"/>
      <c r="C7" s="44" t="s">
        <v>103</v>
      </c>
      <c r="D7" s="21"/>
      <c r="E7" s="44"/>
      <c r="F7" s="44"/>
      <c r="G7" s="22"/>
      <c r="H7" s="21"/>
      <c r="I7" s="23"/>
    </row>
    <row r="8" spans="2:9" x14ac:dyDescent="0.35">
      <c r="B8" s="44"/>
      <c r="C8" s="44" t="s">
        <v>62</v>
      </c>
      <c r="D8" s="21"/>
      <c r="E8" s="44"/>
      <c r="F8" s="44"/>
      <c r="G8" s="22"/>
      <c r="H8" s="21"/>
      <c r="I8" s="23"/>
    </row>
    <row r="9" spans="2:9" x14ac:dyDescent="0.35">
      <c r="B9" s="44"/>
      <c r="C9" s="44" t="s">
        <v>102</v>
      </c>
      <c r="D9" s="21"/>
      <c r="E9" s="44"/>
      <c r="F9" s="44"/>
      <c r="G9" s="22"/>
      <c r="H9" s="21"/>
      <c r="I9" s="23"/>
    </row>
    <row r="10" spans="2:9" x14ac:dyDescent="0.35">
      <c r="B10" s="44"/>
      <c r="C10" s="44" t="s">
        <v>95</v>
      </c>
      <c r="D10" s="21"/>
      <c r="E10" s="44"/>
      <c r="F10" s="44"/>
      <c r="G10" s="22"/>
      <c r="H10" s="21"/>
      <c r="I10" s="23"/>
    </row>
    <row r="11" spans="2:9" x14ac:dyDescent="0.35">
      <c r="B11" s="44"/>
      <c r="C11" s="44" t="s">
        <v>96</v>
      </c>
      <c r="D11" s="21"/>
      <c r="E11" s="44"/>
      <c r="F11" s="44"/>
      <c r="G11" s="22"/>
      <c r="H11" s="21"/>
      <c r="I11" s="23"/>
    </row>
    <row r="12" spans="2:9" x14ac:dyDescent="0.35">
      <c r="B12" s="44"/>
      <c r="C12" s="44" t="s">
        <v>130</v>
      </c>
      <c r="D12" s="21"/>
      <c r="E12" s="44"/>
      <c r="F12" s="44"/>
      <c r="G12" s="22"/>
      <c r="H12" s="21"/>
      <c r="I12" s="23"/>
    </row>
    <row r="13" spans="2:9" x14ac:dyDescent="0.35">
      <c r="B13" s="44"/>
      <c r="C13" s="108" t="s">
        <v>97</v>
      </c>
      <c r="D13" s="21"/>
      <c r="E13" s="44"/>
      <c r="F13" s="44"/>
      <c r="G13" s="22"/>
      <c r="H13" s="21"/>
      <c r="I13" s="23"/>
    </row>
    <row r="14" spans="2:9" x14ac:dyDescent="0.35">
      <c r="B14" s="44"/>
      <c r="C14" s="44" t="s">
        <v>131</v>
      </c>
      <c r="D14" s="21"/>
      <c r="E14" s="44"/>
      <c r="F14" s="44"/>
      <c r="G14" s="22"/>
      <c r="H14" s="21"/>
      <c r="I14" s="23"/>
    </row>
    <row r="15" spans="2:9" x14ac:dyDescent="0.35">
      <c r="B15" s="44"/>
      <c r="C15" s="44" t="s">
        <v>98</v>
      </c>
      <c r="D15" s="21"/>
      <c r="E15" s="44"/>
      <c r="F15" s="44"/>
      <c r="G15" s="22"/>
      <c r="H15" s="21"/>
      <c r="I15" s="23"/>
    </row>
    <row r="16" spans="2:9" x14ac:dyDescent="0.35">
      <c r="B16" s="44"/>
      <c r="C16" s="44" t="s">
        <v>99</v>
      </c>
      <c r="D16" s="21"/>
      <c r="E16" s="44"/>
      <c r="F16" s="44"/>
      <c r="G16" s="22"/>
      <c r="H16" s="21"/>
      <c r="I16" s="23"/>
    </row>
    <row r="17" spans="1:17" x14ac:dyDescent="0.35">
      <c r="B17" s="44"/>
      <c r="C17" s="44" t="s">
        <v>100</v>
      </c>
      <c r="D17" s="21"/>
      <c r="E17" s="44"/>
      <c r="F17" s="44"/>
      <c r="G17" s="22"/>
      <c r="H17" s="21"/>
      <c r="I17" s="23"/>
    </row>
    <row r="18" spans="1:17" x14ac:dyDescent="0.35">
      <c r="B18" s="44"/>
      <c r="C18" s="44" t="s">
        <v>101</v>
      </c>
      <c r="D18" s="21"/>
      <c r="E18" s="44"/>
      <c r="F18" s="44"/>
      <c r="G18" s="22"/>
      <c r="H18" s="21"/>
      <c r="I18" s="23"/>
    </row>
    <row r="19" spans="1:17" x14ac:dyDescent="0.35">
      <c r="B19" s="24"/>
      <c r="C19" s="24"/>
      <c r="D19" s="25"/>
      <c r="E19" s="24"/>
      <c r="F19" s="24"/>
      <c r="G19" s="26"/>
      <c r="H19" s="25"/>
      <c r="I19" s="27"/>
    </row>
    <row r="20" spans="1:17" x14ac:dyDescent="0.35">
      <c r="A20" s="52"/>
      <c r="B20" s="109"/>
      <c r="C20" s="110"/>
      <c r="D20" s="111"/>
      <c r="E20" s="110"/>
      <c r="F20" s="110"/>
      <c r="G20" s="112"/>
      <c r="H20" s="113" t="s">
        <v>24</v>
      </c>
      <c r="I20" s="114">
        <f>SUM(I24:I123)</f>
        <v>0</v>
      </c>
      <c r="J20" s="32"/>
    </row>
    <row r="21" spans="1:17" x14ac:dyDescent="0.35">
      <c r="B21" s="28"/>
      <c r="C21" s="28"/>
      <c r="D21" s="29"/>
      <c r="E21" s="28"/>
      <c r="F21" s="28"/>
      <c r="G21" s="30"/>
      <c r="H21" s="29"/>
      <c r="I21" s="31"/>
    </row>
    <row r="22" spans="1:17" ht="15.5" x14ac:dyDescent="0.35">
      <c r="A22" s="52"/>
      <c r="B22" s="115" t="s">
        <v>104</v>
      </c>
      <c r="C22" s="116"/>
      <c r="D22" s="117"/>
      <c r="E22" s="116"/>
      <c r="F22" s="116"/>
      <c r="G22" s="118"/>
      <c r="H22" s="117"/>
      <c r="I22" s="119"/>
      <c r="J22" s="32"/>
    </row>
    <row r="23" spans="1:17" x14ac:dyDescent="0.35">
      <c r="A23" s="52"/>
      <c r="B23" s="120"/>
      <c r="C23" s="121" t="s">
        <v>17</v>
      </c>
      <c r="D23" s="122" t="s">
        <v>63</v>
      </c>
      <c r="E23" s="121" t="s">
        <v>64</v>
      </c>
      <c r="F23" s="121" t="s">
        <v>65</v>
      </c>
      <c r="G23" s="123" t="s">
        <v>66</v>
      </c>
      <c r="H23" s="122" t="s">
        <v>67</v>
      </c>
      <c r="I23" s="124" t="s">
        <v>68</v>
      </c>
      <c r="J23" s="32"/>
    </row>
    <row r="24" spans="1:17" x14ac:dyDescent="0.35">
      <c r="A24" s="52"/>
      <c r="B24" s="120">
        <v>1</v>
      </c>
      <c r="C24" s="17"/>
      <c r="D24" s="18"/>
      <c r="E24" s="17"/>
      <c r="F24" s="17"/>
      <c r="G24" s="19"/>
      <c r="H24" s="18"/>
      <c r="I24" s="20"/>
      <c r="J24" s="34" t="s">
        <v>70</v>
      </c>
      <c r="K24" s="23">
        <f>IF(E24=J24,I24*Coversheet!E$11,0)</f>
        <v>0</v>
      </c>
      <c r="L24" s="44" t="s">
        <v>21</v>
      </c>
    </row>
    <row r="25" spans="1:17" x14ac:dyDescent="0.35">
      <c r="A25" s="52"/>
      <c r="B25" s="120">
        <v>2</v>
      </c>
      <c r="C25" s="17"/>
      <c r="D25" s="18"/>
      <c r="E25" s="17"/>
      <c r="F25" s="17"/>
      <c r="G25" s="19"/>
      <c r="H25" s="18"/>
      <c r="I25" s="42"/>
      <c r="J25" s="34" t="s">
        <v>70</v>
      </c>
      <c r="K25" s="35">
        <f>IF(E25=J25,I25*Coversheet!E$11,0)</f>
        <v>0</v>
      </c>
      <c r="L25" s="44" t="s">
        <v>69</v>
      </c>
      <c r="N25" s="53"/>
    </row>
    <row r="26" spans="1:17" x14ac:dyDescent="0.35">
      <c r="A26" s="52"/>
      <c r="B26" s="120">
        <v>3</v>
      </c>
      <c r="C26" s="17"/>
      <c r="D26" s="18"/>
      <c r="E26" s="17"/>
      <c r="F26" s="17"/>
      <c r="G26" s="19"/>
      <c r="H26" s="18"/>
      <c r="I26" s="20"/>
      <c r="J26" s="34" t="s">
        <v>70</v>
      </c>
      <c r="K26" s="35">
        <f>IF(E26=J26,I26*Coversheet!E$11,0)</f>
        <v>0</v>
      </c>
      <c r="L26" s="44" t="s">
        <v>23</v>
      </c>
    </row>
    <row r="27" spans="1:17" x14ac:dyDescent="0.35">
      <c r="A27" s="52"/>
      <c r="B27" s="120">
        <v>4</v>
      </c>
      <c r="C27" s="17"/>
      <c r="D27" s="18"/>
      <c r="E27" s="17"/>
      <c r="F27" s="17"/>
      <c r="G27" s="19"/>
      <c r="H27" s="18"/>
      <c r="I27" s="20"/>
      <c r="J27" s="34" t="s">
        <v>70</v>
      </c>
      <c r="K27" s="35">
        <f>IF(E27=J27,I27*Coversheet!E$11,0)</f>
        <v>0</v>
      </c>
      <c r="L27" s="44"/>
    </row>
    <row r="28" spans="1:17" x14ac:dyDescent="0.35">
      <c r="A28" s="52"/>
      <c r="B28" s="120">
        <v>5</v>
      </c>
      <c r="C28" s="17"/>
      <c r="D28" s="18"/>
      <c r="E28" s="17"/>
      <c r="F28" s="17"/>
      <c r="G28" s="19"/>
      <c r="H28" s="18"/>
      <c r="I28" s="20"/>
      <c r="J28" s="34" t="s">
        <v>70</v>
      </c>
      <c r="K28" s="35">
        <f>IF(E28=J28,I28*Coversheet!E$11,0)</f>
        <v>0</v>
      </c>
      <c r="L28" s="44"/>
      <c r="O28" s="54"/>
    </row>
    <row r="29" spans="1:17" x14ac:dyDescent="0.35">
      <c r="A29" s="52"/>
      <c r="B29" s="120">
        <v>6</v>
      </c>
      <c r="C29" s="17"/>
      <c r="D29" s="18"/>
      <c r="E29" s="17"/>
      <c r="F29" s="17"/>
      <c r="G29" s="19"/>
      <c r="H29" s="18"/>
      <c r="I29" s="42"/>
      <c r="J29" s="34" t="s">
        <v>70</v>
      </c>
      <c r="K29" s="35">
        <f>IF(E29=J29,I29*Coversheet!E$11,0)</f>
        <v>0</v>
      </c>
      <c r="L29" s="44"/>
    </row>
    <row r="30" spans="1:17" x14ac:dyDescent="0.35">
      <c r="A30" s="52"/>
      <c r="B30" s="120">
        <v>7</v>
      </c>
      <c r="C30" s="17"/>
      <c r="D30" s="18"/>
      <c r="E30" s="17"/>
      <c r="F30" s="17"/>
      <c r="G30" s="19"/>
      <c r="H30" s="18"/>
      <c r="I30" s="20"/>
      <c r="J30" s="34" t="s">
        <v>70</v>
      </c>
      <c r="K30" s="35">
        <f>IF(E30=J30,I30*Coversheet!E$11,0)</f>
        <v>0</v>
      </c>
      <c r="L30" s="44"/>
    </row>
    <row r="31" spans="1:17" x14ac:dyDescent="0.35">
      <c r="A31" s="52"/>
      <c r="B31" s="120">
        <v>8</v>
      </c>
      <c r="C31" s="17"/>
      <c r="D31" s="18"/>
      <c r="E31" s="17"/>
      <c r="F31" s="17"/>
      <c r="G31" s="19"/>
      <c r="H31" s="18"/>
      <c r="I31" s="20"/>
      <c r="J31" s="34" t="s">
        <v>70</v>
      </c>
      <c r="K31" s="35">
        <f>IF(E31=J31,I31*Coversheet!E$11,0)</f>
        <v>0</v>
      </c>
      <c r="L31" s="44"/>
    </row>
    <row r="32" spans="1:17" x14ac:dyDescent="0.35">
      <c r="A32" s="52"/>
      <c r="B32" s="120">
        <v>9</v>
      </c>
      <c r="C32" s="17"/>
      <c r="D32" s="18"/>
      <c r="E32" s="17"/>
      <c r="F32" s="17"/>
      <c r="G32" s="19"/>
      <c r="H32" s="18"/>
      <c r="I32" s="20"/>
      <c r="J32" s="34" t="s">
        <v>70</v>
      </c>
      <c r="K32" s="23">
        <f>IF(E32=J32,I32*Coversheet!E$11,0)</f>
        <v>0</v>
      </c>
      <c r="L32" s="44"/>
      <c r="Q32" s="55"/>
    </row>
    <row r="33" spans="1:16" x14ac:dyDescent="0.35">
      <c r="A33" s="52"/>
      <c r="B33" s="120">
        <v>10</v>
      </c>
      <c r="C33" s="17"/>
      <c r="D33" s="18"/>
      <c r="E33" s="17"/>
      <c r="F33" s="17"/>
      <c r="G33" s="19"/>
      <c r="H33" s="18"/>
      <c r="I33" s="42"/>
      <c r="J33" s="34" t="s">
        <v>70</v>
      </c>
      <c r="K33" s="23">
        <f>IF(E33=J33,I33*Coversheet!E$11,0)</f>
        <v>0</v>
      </c>
      <c r="L33" s="44"/>
    </row>
    <row r="34" spans="1:16" x14ac:dyDescent="0.35">
      <c r="A34" s="52"/>
      <c r="B34" s="120">
        <v>11</v>
      </c>
      <c r="C34" s="17"/>
      <c r="D34" s="18"/>
      <c r="E34" s="17"/>
      <c r="F34" s="17"/>
      <c r="G34" s="19"/>
      <c r="H34" s="18"/>
      <c r="I34" s="20"/>
      <c r="J34" s="34" t="s">
        <v>70</v>
      </c>
      <c r="K34" s="23">
        <f>IF(E34=J34,I34*Coversheet!E$11,0)</f>
        <v>0</v>
      </c>
      <c r="L34" s="44"/>
    </row>
    <row r="35" spans="1:16" x14ac:dyDescent="0.35">
      <c r="A35" s="52"/>
      <c r="B35" s="120">
        <v>12</v>
      </c>
      <c r="C35" s="17"/>
      <c r="D35" s="18"/>
      <c r="E35" s="17"/>
      <c r="F35" s="17"/>
      <c r="G35" s="19"/>
      <c r="H35" s="18"/>
      <c r="I35" s="20"/>
      <c r="J35" s="34" t="s">
        <v>70</v>
      </c>
      <c r="K35" s="23">
        <f>IF(E35=J35,I35*Coversheet!E$11,0)</f>
        <v>0</v>
      </c>
      <c r="L35" s="44"/>
    </row>
    <row r="36" spans="1:16" x14ac:dyDescent="0.35">
      <c r="A36" s="52"/>
      <c r="B36" s="120">
        <v>13</v>
      </c>
      <c r="C36" s="17"/>
      <c r="D36" s="18"/>
      <c r="E36" s="17"/>
      <c r="F36" s="17"/>
      <c r="G36" s="19"/>
      <c r="H36" s="18"/>
      <c r="I36" s="20"/>
      <c r="J36" s="34" t="s">
        <v>70</v>
      </c>
      <c r="K36" s="23">
        <f>IF(E36=J36,I36*Coversheet!E$11,0)</f>
        <v>0</v>
      </c>
      <c r="L36" s="44"/>
    </row>
    <row r="37" spans="1:16" x14ac:dyDescent="0.35">
      <c r="A37" s="52"/>
      <c r="B37" s="120">
        <v>14</v>
      </c>
      <c r="C37" s="17"/>
      <c r="D37" s="18"/>
      <c r="E37" s="17"/>
      <c r="F37" s="17"/>
      <c r="G37" s="19"/>
      <c r="H37" s="18"/>
      <c r="I37" s="42"/>
      <c r="J37" s="34" t="s">
        <v>70</v>
      </c>
      <c r="K37" s="23">
        <f>IF(E37=J37,I37*Coversheet!E$11,0)</f>
        <v>0</v>
      </c>
      <c r="L37" s="44"/>
    </row>
    <row r="38" spans="1:16" x14ac:dyDescent="0.35">
      <c r="A38" s="52"/>
      <c r="B38" s="120">
        <v>15</v>
      </c>
      <c r="C38" s="17"/>
      <c r="D38" s="18"/>
      <c r="E38" s="17"/>
      <c r="F38" s="17"/>
      <c r="G38" s="19"/>
      <c r="H38" s="18"/>
      <c r="I38" s="20"/>
      <c r="J38" s="34" t="s">
        <v>70</v>
      </c>
      <c r="K38" s="23">
        <f>IF(E38=J38,I38*Coversheet!E$11,0)</f>
        <v>0</v>
      </c>
      <c r="L38" s="44"/>
    </row>
    <row r="39" spans="1:16" x14ac:dyDescent="0.35">
      <c r="A39" s="52"/>
      <c r="B39" s="120">
        <v>16</v>
      </c>
      <c r="C39" s="17"/>
      <c r="D39" s="18"/>
      <c r="E39" s="17"/>
      <c r="F39" s="17"/>
      <c r="G39" s="19"/>
      <c r="H39" s="18"/>
      <c r="I39" s="20"/>
      <c r="J39" s="34" t="s">
        <v>70</v>
      </c>
      <c r="K39" s="23">
        <f>IF(E39=J39,I39*Coversheet!E$11,0)</f>
        <v>0</v>
      </c>
      <c r="L39" s="44"/>
    </row>
    <row r="40" spans="1:16" x14ac:dyDescent="0.35">
      <c r="A40" s="52"/>
      <c r="B40" s="120">
        <v>17</v>
      </c>
      <c r="C40" s="17"/>
      <c r="D40" s="18"/>
      <c r="E40" s="17"/>
      <c r="F40" s="17"/>
      <c r="G40" s="19"/>
      <c r="H40" s="18"/>
      <c r="I40" s="20"/>
      <c r="J40" s="34" t="s">
        <v>70</v>
      </c>
      <c r="K40" s="23">
        <f>IF(E40=J40,I40*Coversheet!E$11,0)</f>
        <v>0</v>
      </c>
      <c r="L40" s="44"/>
      <c r="P40" s="53"/>
    </row>
    <row r="41" spans="1:16" x14ac:dyDescent="0.35">
      <c r="A41" s="52"/>
      <c r="B41" s="120">
        <v>18</v>
      </c>
      <c r="C41" s="17"/>
      <c r="D41" s="18"/>
      <c r="E41" s="17"/>
      <c r="F41" s="17"/>
      <c r="G41" s="19"/>
      <c r="H41" s="18"/>
      <c r="I41" s="42"/>
      <c r="J41" s="34" t="s">
        <v>70</v>
      </c>
      <c r="K41" s="23">
        <f>IF(E41=J41,I41*Coversheet!E$11,0)</f>
        <v>0</v>
      </c>
      <c r="L41" s="44"/>
    </row>
    <row r="42" spans="1:16" x14ac:dyDescent="0.35">
      <c r="A42" s="52"/>
      <c r="B42" s="120">
        <v>19</v>
      </c>
      <c r="C42" s="17"/>
      <c r="D42" s="18"/>
      <c r="E42" s="17"/>
      <c r="F42" s="17"/>
      <c r="G42" s="19"/>
      <c r="H42" s="18"/>
      <c r="I42" s="20"/>
      <c r="J42" s="34" t="s">
        <v>70</v>
      </c>
      <c r="K42" s="23">
        <f>IF(E42=J42,I42*Coversheet!E$11,0)</f>
        <v>0</v>
      </c>
      <c r="L42" s="44"/>
    </row>
    <row r="43" spans="1:16" x14ac:dyDescent="0.35">
      <c r="A43" s="52"/>
      <c r="B43" s="120">
        <v>20</v>
      </c>
      <c r="C43" s="17"/>
      <c r="D43" s="18"/>
      <c r="E43" s="17"/>
      <c r="F43" s="17"/>
      <c r="G43" s="19"/>
      <c r="H43" s="18"/>
      <c r="I43" s="20"/>
      <c r="J43" s="34" t="s">
        <v>70</v>
      </c>
      <c r="K43" s="23">
        <f>IF(E43=J43,I43*Coversheet!E$11,0)</f>
        <v>0</v>
      </c>
      <c r="L43" s="44"/>
    </row>
    <row r="44" spans="1:16" x14ac:dyDescent="0.35">
      <c r="A44" s="52"/>
      <c r="B44" s="120">
        <v>21</v>
      </c>
      <c r="C44" s="17"/>
      <c r="D44" s="18"/>
      <c r="E44" s="17"/>
      <c r="F44" s="17"/>
      <c r="G44" s="19"/>
      <c r="H44" s="18"/>
      <c r="I44" s="20"/>
      <c r="J44" s="34" t="s">
        <v>70</v>
      </c>
      <c r="K44" s="23">
        <f>IF(E44=J44,I44*Coversheet!E$11,0)</f>
        <v>0</v>
      </c>
      <c r="L44" s="44"/>
    </row>
    <row r="45" spans="1:16" x14ac:dyDescent="0.35">
      <c r="A45" s="52"/>
      <c r="B45" s="120">
        <v>22</v>
      </c>
      <c r="C45" s="17"/>
      <c r="D45" s="18"/>
      <c r="E45" s="17"/>
      <c r="F45" s="17"/>
      <c r="G45" s="19"/>
      <c r="H45" s="18"/>
      <c r="I45" s="42"/>
      <c r="J45" s="34" t="s">
        <v>70</v>
      </c>
      <c r="K45" s="23">
        <f>IF(E45=J45,I45*Coversheet!E$11,0)</f>
        <v>0</v>
      </c>
      <c r="L45" s="44"/>
    </row>
    <row r="46" spans="1:16" x14ac:dyDescent="0.35">
      <c r="A46" s="52"/>
      <c r="B46" s="120">
        <v>23</v>
      </c>
      <c r="C46" s="17"/>
      <c r="D46" s="18"/>
      <c r="E46" s="17"/>
      <c r="F46" s="17"/>
      <c r="G46" s="19"/>
      <c r="H46" s="18"/>
      <c r="I46" s="20"/>
      <c r="J46" s="34" t="s">
        <v>70</v>
      </c>
      <c r="K46" s="23">
        <f>IF(E46=J46,I46*Coversheet!E$11,0)</f>
        <v>0</v>
      </c>
      <c r="L46" s="44"/>
    </row>
    <row r="47" spans="1:16" x14ac:dyDescent="0.35">
      <c r="A47" s="52"/>
      <c r="B47" s="120">
        <v>24</v>
      </c>
      <c r="C47" s="17"/>
      <c r="D47" s="18"/>
      <c r="E47" s="17"/>
      <c r="F47" s="17"/>
      <c r="G47" s="19"/>
      <c r="H47" s="18"/>
      <c r="I47" s="20"/>
      <c r="J47" s="34" t="s">
        <v>70</v>
      </c>
      <c r="K47" s="23">
        <f>IF(E47=J47,I47*Coversheet!E$11,0)</f>
        <v>0</v>
      </c>
      <c r="L47" s="44"/>
    </row>
    <row r="48" spans="1:16" x14ac:dyDescent="0.35">
      <c r="A48" s="52"/>
      <c r="B48" s="120">
        <v>25</v>
      </c>
      <c r="C48" s="17"/>
      <c r="D48" s="18"/>
      <c r="E48" s="17"/>
      <c r="F48" s="17"/>
      <c r="G48" s="19"/>
      <c r="H48" s="18"/>
      <c r="I48" s="20"/>
      <c r="J48" s="34" t="s">
        <v>70</v>
      </c>
      <c r="K48" s="23">
        <f>IF(E48=J48,I48*Coversheet!E$11,0)</f>
        <v>0</v>
      </c>
      <c r="L48" s="44"/>
    </row>
    <row r="49" spans="1:12" x14ac:dyDescent="0.35">
      <c r="A49" s="52"/>
      <c r="B49" s="120">
        <v>26</v>
      </c>
      <c r="C49" s="17"/>
      <c r="D49" s="18"/>
      <c r="E49" s="17"/>
      <c r="F49" s="17"/>
      <c r="G49" s="19"/>
      <c r="H49" s="18"/>
      <c r="I49" s="42"/>
      <c r="J49" s="34" t="s">
        <v>70</v>
      </c>
      <c r="K49" s="23">
        <f>IF(E49=J49,I49*Coversheet!E$11,0)</f>
        <v>0</v>
      </c>
      <c r="L49" s="44"/>
    </row>
    <row r="50" spans="1:12" x14ac:dyDescent="0.35">
      <c r="A50" s="52"/>
      <c r="B50" s="120">
        <v>27</v>
      </c>
      <c r="C50" s="17"/>
      <c r="D50" s="18"/>
      <c r="E50" s="17"/>
      <c r="F50" s="17"/>
      <c r="G50" s="19"/>
      <c r="H50" s="18"/>
      <c r="I50" s="20"/>
      <c r="J50" s="34" t="s">
        <v>70</v>
      </c>
      <c r="K50" s="23">
        <f>IF(E50=J50,I50*Coversheet!E$11,0)</f>
        <v>0</v>
      </c>
      <c r="L50" s="44"/>
    </row>
    <row r="51" spans="1:12" x14ac:dyDescent="0.35">
      <c r="A51" s="52"/>
      <c r="B51" s="120">
        <v>28</v>
      </c>
      <c r="C51" s="17"/>
      <c r="D51" s="18"/>
      <c r="E51" s="17"/>
      <c r="F51" s="17"/>
      <c r="G51" s="19"/>
      <c r="H51" s="18"/>
      <c r="I51" s="20"/>
      <c r="J51" s="34" t="s">
        <v>70</v>
      </c>
      <c r="K51" s="23">
        <f>IF(E51=J51,I51*Coversheet!E$11,0)</f>
        <v>0</v>
      </c>
      <c r="L51" s="44"/>
    </row>
    <row r="52" spans="1:12" x14ac:dyDescent="0.35">
      <c r="A52" s="52"/>
      <c r="B52" s="120">
        <v>29</v>
      </c>
      <c r="C52" s="17"/>
      <c r="D52" s="18"/>
      <c r="E52" s="17"/>
      <c r="F52" s="17"/>
      <c r="G52" s="19"/>
      <c r="H52" s="18"/>
      <c r="I52" s="20"/>
      <c r="J52" s="34" t="s">
        <v>70</v>
      </c>
      <c r="K52" s="23">
        <f>IF(E52=J52,I52*Coversheet!E$11,0)</f>
        <v>0</v>
      </c>
      <c r="L52" s="44"/>
    </row>
    <row r="53" spans="1:12" x14ac:dyDescent="0.35">
      <c r="A53" s="52"/>
      <c r="B53" s="120">
        <v>30</v>
      </c>
      <c r="C53" s="17"/>
      <c r="D53" s="18"/>
      <c r="E53" s="17"/>
      <c r="F53" s="17"/>
      <c r="G53" s="19"/>
      <c r="H53" s="18"/>
      <c r="I53" s="42"/>
      <c r="J53" s="34" t="s">
        <v>70</v>
      </c>
      <c r="K53" s="23">
        <f>IF(E53=J53,I53*Coversheet!E$11,0)</f>
        <v>0</v>
      </c>
      <c r="L53" s="44"/>
    </row>
    <row r="54" spans="1:12" x14ac:dyDescent="0.35">
      <c r="A54" s="52"/>
      <c r="B54" s="120">
        <v>31</v>
      </c>
      <c r="C54" s="17"/>
      <c r="D54" s="18"/>
      <c r="E54" s="17"/>
      <c r="F54" s="17"/>
      <c r="G54" s="19"/>
      <c r="H54" s="18"/>
      <c r="I54" s="20"/>
      <c r="J54" s="34" t="s">
        <v>70</v>
      </c>
      <c r="K54" s="23">
        <f>IF(E54=J54,I54*Coversheet!E$11,0)</f>
        <v>0</v>
      </c>
      <c r="L54" s="44"/>
    </row>
    <row r="55" spans="1:12" x14ac:dyDescent="0.35">
      <c r="A55" s="52"/>
      <c r="B55" s="120">
        <v>32</v>
      </c>
      <c r="C55" s="17"/>
      <c r="D55" s="18"/>
      <c r="E55" s="17"/>
      <c r="F55" s="17"/>
      <c r="G55" s="19"/>
      <c r="H55" s="18"/>
      <c r="I55" s="20"/>
      <c r="J55" s="34" t="s">
        <v>70</v>
      </c>
      <c r="K55" s="23">
        <f>IF(E55=J55,I55*Coversheet!E$11,0)</f>
        <v>0</v>
      </c>
      <c r="L55" s="44"/>
    </row>
    <row r="56" spans="1:12" x14ac:dyDescent="0.35">
      <c r="A56" s="52"/>
      <c r="B56" s="120">
        <v>33</v>
      </c>
      <c r="C56" s="17"/>
      <c r="D56" s="18"/>
      <c r="E56" s="17"/>
      <c r="F56" s="17"/>
      <c r="G56" s="19"/>
      <c r="H56" s="18"/>
      <c r="I56" s="20"/>
      <c r="J56" s="34" t="s">
        <v>70</v>
      </c>
      <c r="K56" s="23">
        <f>IF(E56=J56,I56*Coversheet!E$11,0)</f>
        <v>0</v>
      </c>
      <c r="L56" s="44"/>
    </row>
    <row r="57" spans="1:12" x14ac:dyDescent="0.35">
      <c r="A57" s="52"/>
      <c r="B57" s="120">
        <v>34</v>
      </c>
      <c r="C57" s="17"/>
      <c r="D57" s="18"/>
      <c r="E57" s="17"/>
      <c r="F57" s="17"/>
      <c r="G57" s="19"/>
      <c r="H57" s="18"/>
      <c r="I57" s="42"/>
      <c r="J57" s="34" t="s">
        <v>70</v>
      </c>
      <c r="K57" s="23">
        <f>IF(E57=J57,I57*Coversheet!E$11,0)</f>
        <v>0</v>
      </c>
      <c r="L57" s="44"/>
    </row>
    <row r="58" spans="1:12" x14ac:dyDescent="0.35">
      <c r="A58" s="52"/>
      <c r="B58" s="120">
        <v>35</v>
      </c>
      <c r="C58" s="17"/>
      <c r="D58" s="18"/>
      <c r="E58" s="17"/>
      <c r="F58" s="17"/>
      <c r="G58" s="19"/>
      <c r="H58" s="18"/>
      <c r="I58" s="20"/>
      <c r="J58" s="34" t="s">
        <v>70</v>
      </c>
      <c r="K58" s="23">
        <f>IF(E58=J58,I58*Coversheet!E$11,0)</f>
        <v>0</v>
      </c>
      <c r="L58" s="44"/>
    </row>
    <row r="59" spans="1:12" x14ac:dyDescent="0.35">
      <c r="A59" s="52"/>
      <c r="B59" s="120">
        <v>36</v>
      </c>
      <c r="C59" s="17"/>
      <c r="D59" s="18"/>
      <c r="E59" s="17"/>
      <c r="F59" s="17"/>
      <c r="G59" s="19"/>
      <c r="H59" s="18"/>
      <c r="I59" s="20"/>
      <c r="J59" s="34" t="s">
        <v>70</v>
      </c>
      <c r="K59" s="23">
        <f>IF(E59=J59,I59*Coversheet!E$11,0)</f>
        <v>0</v>
      </c>
      <c r="L59" s="44"/>
    </row>
    <row r="60" spans="1:12" x14ac:dyDescent="0.35">
      <c r="A60" s="52"/>
      <c r="B60" s="120">
        <v>37</v>
      </c>
      <c r="C60" s="17"/>
      <c r="D60" s="18"/>
      <c r="E60" s="17"/>
      <c r="F60" s="17"/>
      <c r="G60" s="19"/>
      <c r="H60" s="18"/>
      <c r="I60" s="20"/>
      <c r="J60" s="34" t="s">
        <v>70</v>
      </c>
      <c r="K60" s="23">
        <f>IF(E60=J60,I60*Coversheet!E$11,0)</f>
        <v>0</v>
      </c>
      <c r="L60" s="44"/>
    </row>
    <row r="61" spans="1:12" x14ac:dyDescent="0.35">
      <c r="A61" s="52"/>
      <c r="B61" s="120">
        <v>38</v>
      </c>
      <c r="C61" s="17"/>
      <c r="D61" s="18"/>
      <c r="E61" s="17"/>
      <c r="F61" s="17"/>
      <c r="G61" s="19"/>
      <c r="H61" s="18"/>
      <c r="I61" s="42"/>
      <c r="J61" s="34" t="s">
        <v>70</v>
      </c>
      <c r="K61" s="23">
        <f>IF(E61=J61,I61*Coversheet!E$11,0)</f>
        <v>0</v>
      </c>
      <c r="L61" s="44"/>
    </row>
    <row r="62" spans="1:12" x14ac:dyDescent="0.35">
      <c r="A62" s="52"/>
      <c r="B62" s="120">
        <v>39</v>
      </c>
      <c r="C62" s="17"/>
      <c r="D62" s="18"/>
      <c r="E62" s="17"/>
      <c r="F62" s="17"/>
      <c r="G62" s="19"/>
      <c r="H62" s="18"/>
      <c r="I62" s="20"/>
      <c r="J62" s="34" t="s">
        <v>70</v>
      </c>
      <c r="K62" s="23">
        <f>IF(E62=J62,I62*Coversheet!E$11,0)</f>
        <v>0</v>
      </c>
      <c r="L62" s="44"/>
    </row>
    <row r="63" spans="1:12" x14ac:dyDescent="0.35">
      <c r="A63" s="52"/>
      <c r="B63" s="120">
        <v>40</v>
      </c>
      <c r="C63" s="17"/>
      <c r="D63" s="18"/>
      <c r="E63" s="17"/>
      <c r="F63" s="17"/>
      <c r="G63" s="19"/>
      <c r="H63" s="18"/>
      <c r="I63" s="20"/>
      <c r="J63" s="34" t="s">
        <v>70</v>
      </c>
      <c r="K63" s="23">
        <f>IF(E63=J63,I63*Coversheet!E$11,0)</f>
        <v>0</v>
      </c>
      <c r="L63" s="44"/>
    </row>
    <row r="64" spans="1:12" x14ac:dyDescent="0.35">
      <c r="A64" s="52"/>
      <c r="B64" s="120">
        <v>41</v>
      </c>
      <c r="C64" s="17"/>
      <c r="D64" s="18"/>
      <c r="E64" s="17"/>
      <c r="F64" s="17"/>
      <c r="G64" s="19"/>
      <c r="H64" s="18"/>
      <c r="I64" s="20"/>
      <c r="J64" s="34" t="s">
        <v>70</v>
      </c>
      <c r="K64" s="23">
        <f>IF(E64=J64,I64*Coversheet!E$11,0)</f>
        <v>0</v>
      </c>
      <c r="L64" s="44"/>
    </row>
    <row r="65" spans="1:12" x14ac:dyDescent="0.35">
      <c r="A65" s="52"/>
      <c r="B65" s="120">
        <v>42</v>
      </c>
      <c r="C65" s="17"/>
      <c r="D65" s="18"/>
      <c r="E65" s="17"/>
      <c r="F65" s="17"/>
      <c r="G65" s="19"/>
      <c r="H65" s="18"/>
      <c r="I65" s="42"/>
      <c r="J65" s="34" t="s">
        <v>70</v>
      </c>
      <c r="K65" s="23">
        <f>IF(E65=J65,I65*Coversheet!E$11,0)</f>
        <v>0</v>
      </c>
      <c r="L65" s="44"/>
    </row>
    <row r="66" spans="1:12" x14ac:dyDescent="0.35">
      <c r="A66" s="52"/>
      <c r="B66" s="120">
        <v>43</v>
      </c>
      <c r="C66" s="17"/>
      <c r="D66" s="18"/>
      <c r="E66" s="17"/>
      <c r="F66" s="17"/>
      <c r="G66" s="19"/>
      <c r="H66" s="18"/>
      <c r="I66" s="20"/>
      <c r="J66" s="34" t="s">
        <v>70</v>
      </c>
      <c r="K66" s="23">
        <f>IF(E66=J66,I66*Coversheet!E$11,0)</f>
        <v>0</v>
      </c>
      <c r="L66" s="44"/>
    </row>
    <row r="67" spans="1:12" x14ac:dyDescent="0.35">
      <c r="A67" s="52"/>
      <c r="B67" s="120">
        <v>44</v>
      </c>
      <c r="C67" s="17"/>
      <c r="D67" s="18"/>
      <c r="E67" s="17"/>
      <c r="F67" s="17"/>
      <c r="G67" s="19"/>
      <c r="H67" s="18"/>
      <c r="I67" s="20"/>
      <c r="J67" s="34" t="s">
        <v>70</v>
      </c>
      <c r="K67" s="23">
        <f>IF(E67=J67,I67*Coversheet!E$11,0)</f>
        <v>0</v>
      </c>
      <c r="L67" s="44"/>
    </row>
    <row r="68" spans="1:12" x14ac:dyDescent="0.35">
      <c r="A68" s="52"/>
      <c r="B68" s="120">
        <v>45</v>
      </c>
      <c r="C68" s="17"/>
      <c r="D68" s="18"/>
      <c r="E68" s="17"/>
      <c r="F68" s="17"/>
      <c r="G68" s="19"/>
      <c r="H68" s="18"/>
      <c r="I68" s="20"/>
      <c r="J68" s="34" t="s">
        <v>70</v>
      </c>
      <c r="K68" s="23">
        <f>IF(E68=J68,I68*Coversheet!E$11,0)</f>
        <v>0</v>
      </c>
      <c r="L68" s="44"/>
    </row>
    <row r="69" spans="1:12" x14ac:dyDescent="0.35">
      <c r="A69" s="52"/>
      <c r="B69" s="120">
        <v>46</v>
      </c>
      <c r="C69" s="17"/>
      <c r="D69" s="18"/>
      <c r="E69" s="17"/>
      <c r="F69" s="17"/>
      <c r="G69" s="19"/>
      <c r="H69" s="18"/>
      <c r="I69" s="42"/>
      <c r="J69" s="34" t="s">
        <v>70</v>
      </c>
      <c r="K69" s="23">
        <f>IF(E69=J69,I69*Coversheet!E$11,0)</f>
        <v>0</v>
      </c>
      <c r="L69" s="44"/>
    </row>
    <row r="70" spans="1:12" x14ac:dyDescent="0.35">
      <c r="A70" s="52"/>
      <c r="B70" s="120">
        <v>47</v>
      </c>
      <c r="C70" s="17"/>
      <c r="D70" s="18"/>
      <c r="E70" s="17"/>
      <c r="F70" s="17"/>
      <c r="G70" s="19"/>
      <c r="H70" s="18"/>
      <c r="I70" s="20"/>
      <c r="J70" s="34" t="s">
        <v>70</v>
      </c>
      <c r="K70" s="23">
        <f>IF(E70=J70,I70*Coversheet!E$11,0)</f>
        <v>0</v>
      </c>
      <c r="L70" s="44"/>
    </row>
    <row r="71" spans="1:12" x14ac:dyDescent="0.35">
      <c r="A71" s="52"/>
      <c r="B71" s="120">
        <v>48</v>
      </c>
      <c r="C71" s="17"/>
      <c r="D71" s="18"/>
      <c r="E71" s="17"/>
      <c r="F71" s="17"/>
      <c r="G71" s="19"/>
      <c r="H71" s="18"/>
      <c r="I71" s="20"/>
      <c r="J71" s="34" t="s">
        <v>70</v>
      </c>
      <c r="K71" s="23">
        <f>IF(E71=J71,I71*Coversheet!E$11,0)</f>
        <v>0</v>
      </c>
      <c r="L71" s="44"/>
    </row>
    <row r="72" spans="1:12" x14ac:dyDescent="0.35">
      <c r="A72" s="52"/>
      <c r="B72" s="120">
        <v>49</v>
      </c>
      <c r="C72" s="17"/>
      <c r="D72" s="18"/>
      <c r="E72" s="17"/>
      <c r="F72" s="17"/>
      <c r="G72" s="19"/>
      <c r="H72" s="18"/>
      <c r="I72" s="20"/>
      <c r="J72" s="34" t="s">
        <v>70</v>
      </c>
      <c r="K72" s="23">
        <f>IF(E72=J72,I72*Coversheet!E$11,0)</f>
        <v>0</v>
      </c>
      <c r="L72" s="44"/>
    </row>
    <row r="73" spans="1:12" x14ac:dyDescent="0.35">
      <c r="A73" s="52"/>
      <c r="B73" s="120">
        <v>50</v>
      </c>
      <c r="C73" s="17"/>
      <c r="D73" s="18"/>
      <c r="E73" s="17"/>
      <c r="F73" s="17"/>
      <c r="G73" s="19"/>
      <c r="H73" s="18"/>
      <c r="I73" s="42"/>
      <c r="J73" s="34" t="s">
        <v>70</v>
      </c>
      <c r="K73" s="23">
        <f>IF(E73=J73,I73*Coversheet!E$11,0)</f>
        <v>0</v>
      </c>
      <c r="L73" s="44"/>
    </row>
    <row r="74" spans="1:12" x14ac:dyDescent="0.35">
      <c r="A74" s="52"/>
      <c r="B74" s="120">
        <v>51</v>
      </c>
      <c r="C74" s="17"/>
      <c r="D74" s="18"/>
      <c r="E74" s="17"/>
      <c r="F74" s="17"/>
      <c r="G74" s="19"/>
      <c r="H74" s="18"/>
      <c r="I74" s="20"/>
      <c r="J74" s="34" t="s">
        <v>70</v>
      </c>
      <c r="K74" s="23">
        <f>IF(E74=J74,I74*Coversheet!E$11,0)</f>
        <v>0</v>
      </c>
      <c r="L74" s="44"/>
    </row>
    <row r="75" spans="1:12" x14ac:dyDescent="0.35">
      <c r="A75" s="52"/>
      <c r="B75" s="120">
        <v>52</v>
      </c>
      <c r="C75" s="17"/>
      <c r="D75" s="18"/>
      <c r="E75" s="17"/>
      <c r="F75" s="17"/>
      <c r="G75" s="19"/>
      <c r="H75" s="18"/>
      <c r="I75" s="20"/>
      <c r="J75" s="34" t="s">
        <v>70</v>
      </c>
      <c r="K75" s="23">
        <f>IF(E75=J75,I75*Coversheet!E$11,0)</f>
        <v>0</v>
      </c>
      <c r="L75" s="44"/>
    </row>
    <row r="76" spans="1:12" x14ac:dyDescent="0.35">
      <c r="A76" s="52"/>
      <c r="B76" s="120">
        <v>53</v>
      </c>
      <c r="C76" s="17"/>
      <c r="D76" s="18"/>
      <c r="E76" s="17"/>
      <c r="F76" s="17"/>
      <c r="G76" s="19"/>
      <c r="H76" s="18"/>
      <c r="I76" s="20"/>
      <c r="J76" s="34" t="s">
        <v>70</v>
      </c>
      <c r="K76" s="23">
        <f>IF(E76=J76,I76*Coversheet!E$11,0)</f>
        <v>0</v>
      </c>
      <c r="L76" s="44"/>
    </row>
    <row r="77" spans="1:12" x14ac:dyDescent="0.35">
      <c r="A77" s="52"/>
      <c r="B77" s="120">
        <v>54</v>
      </c>
      <c r="C77" s="17"/>
      <c r="D77" s="18"/>
      <c r="E77" s="17"/>
      <c r="F77" s="17"/>
      <c r="G77" s="19"/>
      <c r="H77" s="18"/>
      <c r="I77" s="42"/>
      <c r="J77" s="34" t="s">
        <v>70</v>
      </c>
      <c r="K77" s="23">
        <f>IF(E77=J77,I77*Coversheet!E$11,0)</f>
        <v>0</v>
      </c>
      <c r="L77" s="44"/>
    </row>
    <row r="78" spans="1:12" x14ac:dyDescent="0.35">
      <c r="A78" s="52"/>
      <c r="B78" s="120">
        <v>55</v>
      </c>
      <c r="C78" s="17"/>
      <c r="D78" s="18"/>
      <c r="E78" s="17"/>
      <c r="F78" s="17"/>
      <c r="G78" s="19"/>
      <c r="H78" s="18"/>
      <c r="I78" s="20"/>
      <c r="J78" s="34" t="s">
        <v>70</v>
      </c>
      <c r="K78" s="23">
        <f>IF(E78=J78,I78*Coversheet!E$11,0)</f>
        <v>0</v>
      </c>
      <c r="L78" s="44"/>
    </row>
    <row r="79" spans="1:12" x14ac:dyDescent="0.35">
      <c r="A79" s="52"/>
      <c r="B79" s="120">
        <v>56</v>
      </c>
      <c r="C79" s="17"/>
      <c r="D79" s="18"/>
      <c r="E79" s="17"/>
      <c r="F79" s="17"/>
      <c r="G79" s="19"/>
      <c r="H79" s="18"/>
      <c r="I79" s="20"/>
      <c r="J79" s="34" t="s">
        <v>70</v>
      </c>
      <c r="K79" s="23">
        <f>IF(E79=J79,I79*Coversheet!E$11,0)</f>
        <v>0</v>
      </c>
      <c r="L79" s="44"/>
    </row>
    <row r="80" spans="1:12" x14ac:dyDescent="0.35">
      <c r="A80" s="52"/>
      <c r="B80" s="120">
        <v>57</v>
      </c>
      <c r="C80" s="17"/>
      <c r="D80" s="18"/>
      <c r="E80" s="17"/>
      <c r="F80" s="17"/>
      <c r="G80" s="19"/>
      <c r="H80" s="18"/>
      <c r="I80" s="20"/>
      <c r="J80" s="34" t="s">
        <v>70</v>
      </c>
      <c r="K80" s="23">
        <f>IF(E80=J80,I80*Coversheet!E$11,0)</f>
        <v>0</v>
      </c>
      <c r="L80" s="44"/>
    </row>
    <row r="81" spans="1:12" x14ac:dyDescent="0.35">
      <c r="A81" s="52"/>
      <c r="B81" s="120">
        <v>58</v>
      </c>
      <c r="C81" s="17"/>
      <c r="D81" s="18"/>
      <c r="E81" s="17"/>
      <c r="F81" s="17"/>
      <c r="G81" s="19"/>
      <c r="H81" s="18"/>
      <c r="I81" s="42"/>
      <c r="J81" s="34" t="s">
        <v>70</v>
      </c>
      <c r="K81" s="23">
        <f>IF(E81=J81,I81*Coversheet!E$11,0)</f>
        <v>0</v>
      </c>
      <c r="L81" s="44"/>
    </row>
    <row r="82" spans="1:12" x14ac:dyDescent="0.35">
      <c r="A82" s="52"/>
      <c r="B82" s="120">
        <v>59</v>
      </c>
      <c r="C82" s="17"/>
      <c r="D82" s="18"/>
      <c r="E82" s="17"/>
      <c r="F82" s="17"/>
      <c r="G82" s="19"/>
      <c r="H82" s="18"/>
      <c r="I82" s="20"/>
      <c r="J82" s="34" t="s">
        <v>70</v>
      </c>
      <c r="K82" s="23">
        <f>IF(E82=J82,I82*Coversheet!E$11,0)</f>
        <v>0</v>
      </c>
      <c r="L82" s="44"/>
    </row>
    <row r="83" spans="1:12" x14ac:dyDescent="0.35">
      <c r="A83" s="52"/>
      <c r="B83" s="120">
        <v>60</v>
      </c>
      <c r="C83" s="17"/>
      <c r="D83" s="18"/>
      <c r="E83" s="17"/>
      <c r="F83" s="17"/>
      <c r="G83" s="19"/>
      <c r="H83" s="18"/>
      <c r="I83" s="20"/>
      <c r="J83" s="34" t="s">
        <v>70</v>
      </c>
      <c r="K83" s="23">
        <f>IF(E83=J83,I83*Coversheet!E$11,0)</f>
        <v>0</v>
      </c>
      <c r="L83" s="44"/>
    </row>
    <row r="84" spans="1:12" x14ac:dyDescent="0.35">
      <c r="A84" s="52"/>
      <c r="B84" s="120">
        <v>61</v>
      </c>
      <c r="C84" s="17"/>
      <c r="D84" s="18"/>
      <c r="E84" s="17"/>
      <c r="F84" s="17"/>
      <c r="G84" s="19"/>
      <c r="H84" s="18"/>
      <c r="I84" s="20"/>
      <c r="J84" s="34" t="s">
        <v>70</v>
      </c>
      <c r="K84" s="23">
        <f>IF(E84=J84,I84*Coversheet!E$11,0)</f>
        <v>0</v>
      </c>
      <c r="L84" s="44"/>
    </row>
    <row r="85" spans="1:12" x14ac:dyDescent="0.35">
      <c r="A85" s="52"/>
      <c r="B85" s="120">
        <v>62</v>
      </c>
      <c r="C85" s="17"/>
      <c r="D85" s="18"/>
      <c r="E85" s="17"/>
      <c r="F85" s="17"/>
      <c r="G85" s="19"/>
      <c r="H85" s="18"/>
      <c r="I85" s="42"/>
      <c r="J85" s="34" t="s">
        <v>70</v>
      </c>
      <c r="K85" s="23">
        <f>IF(E85=J85,I85*Coversheet!E$11,0)</f>
        <v>0</v>
      </c>
      <c r="L85" s="44"/>
    </row>
    <row r="86" spans="1:12" x14ac:dyDescent="0.35">
      <c r="A86" s="52"/>
      <c r="B86" s="120">
        <v>63</v>
      </c>
      <c r="C86" s="17"/>
      <c r="D86" s="18"/>
      <c r="E86" s="17"/>
      <c r="F86" s="17"/>
      <c r="G86" s="19"/>
      <c r="H86" s="18"/>
      <c r="I86" s="20"/>
      <c r="J86" s="34" t="s">
        <v>70</v>
      </c>
      <c r="K86" s="23">
        <f>IF(E86=J86,I86*Coversheet!E$11,0)</f>
        <v>0</v>
      </c>
      <c r="L86" s="44"/>
    </row>
    <row r="87" spans="1:12" x14ac:dyDescent="0.35">
      <c r="A87" s="52"/>
      <c r="B87" s="120">
        <v>64</v>
      </c>
      <c r="C87" s="17"/>
      <c r="D87" s="18"/>
      <c r="E87" s="17"/>
      <c r="F87" s="17"/>
      <c r="G87" s="19"/>
      <c r="H87" s="18"/>
      <c r="I87" s="20"/>
      <c r="J87" s="34" t="s">
        <v>70</v>
      </c>
      <c r="K87" s="23">
        <f>IF(E87=J87,I87*Coversheet!E$11,0)</f>
        <v>0</v>
      </c>
      <c r="L87" s="44"/>
    </row>
    <row r="88" spans="1:12" x14ac:dyDescent="0.35">
      <c r="A88" s="52"/>
      <c r="B88" s="120">
        <v>65</v>
      </c>
      <c r="C88" s="17"/>
      <c r="D88" s="18"/>
      <c r="E88" s="17"/>
      <c r="F88" s="17"/>
      <c r="G88" s="19"/>
      <c r="H88" s="18"/>
      <c r="I88" s="20"/>
      <c r="J88" s="34" t="s">
        <v>70</v>
      </c>
      <c r="K88" s="23">
        <f>IF(E88=J88,I88*Coversheet!E$11,0)</f>
        <v>0</v>
      </c>
      <c r="L88" s="44"/>
    </row>
    <row r="89" spans="1:12" x14ac:dyDescent="0.35">
      <c r="A89" s="52"/>
      <c r="B89" s="120">
        <v>66</v>
      </c>
      <c r="C89" s="17"/>
      <c r="D89" s="18"/>
      <c r="E89" s="17"/>
      <c r="F89" s="17"/>
      <c r="G89" s="19"/>
      <c r="H89" s="18"/>
      <c r="I89" s="42"/>
      <c r="J89" s="34" t="s">
        <v>70</v>
      </c>
      <c r="K89" s="23">
        <f>IF(E89=J89,I89*Coversheet!E$11,0)</f>
        <v>0</v>
      </c>
      <c r="L89" s="44"/>
    </row>
    <row r="90" spans="1:12" x14ac:dyDescent="0.35">
      <c r="A90" s="52"/>
      <c r="B90" s="120">
        <v>67</v>
      </c>
      <c r="C90" s="17"/>
      <c r="D90" s="18"/>
      <c r="E90" s="17"/>
      <c r="F90" s="17"/>
      <c r="G90" s="19"/>
      <c r="H90" s="18"/>
      <c r="I90" s="20"/>
      <c r="J90" s="34" t="s">
        <v>70</v>
      </c>
      <c r="K90" s="23">
        <f>IF(E90=J90,I90*Coversheet!E$11,0)</f>
        <v>0</v>
      </c>
      <c r="L90" s="44"/>
    </row>
    <row r="91" spans="1:12" x14ac:dyDescent="0.35">
      <c r="A91" s="52"/>
      <c r="B91" s="120">
        <v>68</v>
      </c>
      <c r="C91" s="17"/>
      <c r="D91" s="18"/>
      <c r="E91" s="17"/>
      <c r="F91" s="17"/>
      <c r="G91" s="19"/>
      <c r="H91" s="18"/>
      <c r="I91" s="20"/>
      <c r="J91" s="34" t="s">
        <v>70</v>
      </c>
      <c r="K91" s="23">
        <f>IF(E91=J91,I91*Coversheet!E$11,0)</f>
        <v>0</v>
      </c>
      <c r="L91" s="44"/>
    </row>
    <row r="92" spans="1:12" x14ac:dyDescent="0.35">
      <c r="A92" s="52"/>
      <c r="B92" s="120">
        <v>69</v>
      </c>
      <c r="C92" s="17"/>
      <c r="D92" s="18"/>
      <c r="E92" s="17"/>
      <c r="F92" s="17"/>
      <c r="G92" s="19"/>
      <c r="H92" s="18"/>
      <c r="I92" s="20"/>
      <c r="J92" s="34" t="s">
        <v>70</v>
      </c>
      <c r="K92" s="23">
        <f>IF(E92=J92,I92*Coversheet!E$11,0)</f>
        <v>0</v>
      </c>
      <c r="L92" s="44"/>
    </row>
    <row r="93" spans="1:12" x14ac:dyDescent="0.35">
      <c r="A93" s="52"/>
      <c r="B93" s="120">
        <v>70</v>
      </c>
      <c r="C93" s="17"/>
      <c r="D93" s="18"/>
      <c r="E93" s="17"/>
      <c r="F93" s="17"/>
      <c r="G93" s="19"/>
      <c r="H93" s="18"/>
      <c r="I93" s="42"/>
      <c r="J93" s="34" t="s">
        <v>70</v>
      </c>
      <c r="K93" s="23">
        <f>IF(E93=J93,I93*Coversheet!E$11,0)</f>
        <v>0</v>
      </c>
      <c r="L93" s="44"/>
    </row>
    <row r="94" spans="1:12" x14ac:dyDescent="0.35">
      <c r="A94" s="52"/>
      <c r="B94" s="120">
        <v>71</v>
      </c>
      <c r="C94" s="17"/>
      <c r="D94" s="18"/>
      <c r="E94" s="17"/>
      <c r="F94" s="17"/>
      <c r="G94" s="19"/>
      <c r="H94" s="18"/>
      <c r="I94" s="20"/>
      <c r="J94" s="34" t="s">
        <v>70</v>
      </c>
      <c r="K94" s="23">
        <f>IF(E94=J94,I94*Coversheet!E$11,0)</f>
        <v>0</v>
      </c>
      <c r="L94" s="44"/>
    </row>
    <row r="95" spans="1:12" x14ac:dyDescent="0.35">
      <c r="A95" s="52"/>
      <c r="B95" s="120">
        <v>72</v>
      </c>
      <c r="C95" s="17"/>
      <c r="D95" s="18"/>
      <c r="E95" s="17"/>
      <c r="F95" s="17"/>
      <c r="G95" s="19"/>
      <c r="H95" s="18"/>
      <c r="I95" s="20"/>
      <c r="J95" s="34" t="s">
        <v>70</v>
      </c>
      <c r="K95" s="23">
        <f>IF(E95=J95,I95*Coversheet!E$11,0)</f>
        <v>0</v>
      </c>
      <c r="L95" s="44"/>
    </row>
    <row r="96" spans="1:12" x14ac:dyDescent="0.35">
      <c r="A96" s="52"/>
      <c r="B96" s="120">
        <v>73</v>
      </c>
      <c r="C96" s="17"/>
      <c r="D96" s="18"/>
      <c r="E96" s="17"/>
      <c r="F96" s="17"/>
      <c r="G96" s="19"/>
      <c r="H96" s="18"/>
      <c r="I96" s="20"/>
      <c r="J96" s="34" t="s">
        <v>70</v>
      </c>
      <c r="K96" s="23">
        <f>IF(E96=J96,I96*Coversheet!E$11,0)</f>
        <v>0</v>
      </c>
      <c r="L96" s="44"/>
    </row>
    <row r="97" spans="1:12" x14ac:dyDescent="0.35">
      <c r="A97" s="52"/>
      <c r="B97" s="120">
        <v>74</v>
      </c>
      <c r="C97" s="17"/>
      <c r="D97" s="18"/>
      <c r="E97" s="17"/>
      <c r="F97" s="17"/>
      <c r="G97" s="19"/>
      <c r="H97" s="18"/>
      <c r="I97" s="42"/>
      <c r="J97" s="34" t="s">
        <v>70</v>
      </c>
      <c r="K97" s="23">
        <f>IF(E97=J97,I97*Coversheet!E$11,0)</f>
        <v>0</v>
      </c>
      <c r="L97" s="44"/>
    </row>
    <row r="98" spans="1:12" x14ac:dyDescent="0.35">
      <c r="A98" s="52"/>
      <c r="B98" s="120">
        <v>75</v>
      </c>
      <c r="C98" s="17"/>
      <c r="D98" s="18"/>
      <c r="E98" s="17"/>
      <c r="F98" s="17"/>
      <c r="G98" s="19"/>
      <c r="H98" s="18"/>
      <c r="I98" s="20"/>
      <c r="J98" s="34" t="s">
        <v>70</v>
      </c>
      <c r="K98" s="23">
        <f>IF(E98=J98,I98*Coversheet!E$11,0)</f>
        <v>0</v>
      </c>
      <c r="L98" s="44"/>
    </row>
    <row r="99" spans="1:12" x14ac:dyDescent="0.35">
      <c r="A99" s="52"/>
      <c r="B99" s="120">
        <v>76</v>
      </c>
      <c r="C99" s="17"/>
      <c r="D99" s="18"/>
      <c r="E99" s="17"/>
      <c r="F99" s="17"/>
      <c r="G99" s="19"/>
      <c r="H99" s="18"/>
      <c r="I99" s="20"/>
      <c r="J99" s="34" t="s">
        <v>70</v>
      </c>
      <c r="K99" s="23">
        <f>IF(E99=J99,I99*Coversheet!E$11,0)</f>
        <v>0</v>
      </c>
      <c r="L99" s="44"/>
    </row>
    <row r="100" spans="1:12" x14ac:dyDescent="0.35">
      <c r="A100" s="52"/>
      <c r="B100" s="120">
        <v>77</v>
      </c>
      <c r="C100" s="17"/>
      <c r="D100" s="18"/>
      <c r="E100" s="17"/>
      <c r="F100" s="17"/>
      <c r="G100" s="19"/>
      <c r="H100" s="18"/>
      <c r="I100" s="20"/>
      <c r="J100" s="34" t="s">
        <v>70</v>
      </c>
      <c r="K100" s="23">
        <f>IF(E100=J100,I100*Coversheet!E$11,0)</f>
        <v>0</v>
      </c>
      <c r="L100" s="44"/>
    </row>
    <row r="101" spans="1:12" x14ac:dyDescent="0.35">
      <c r="A101" s="52"/>
      <c r="B101" s="120">
        <v>78</v>
      </c>
      <c r="C101" s="17"/>
      <c r="D101" s="18"/>
      <c r="E101" s="17"/>
      <c r="F101" s="17"/>
      <c r="G101" s="19"/>
      <c r="H101" s="18"/>
      <c r="I101" s="42"/>
      <c r="J101" s="34" t="s">
        <v>70</v>
      </c>
      <c r="K101" s="23">
        <f>IF(E101=J101,I101*Coversheet!E$11,0)</f>
        <v>0</v>
      </c>
      <c r="L101" s="44"/>
    </row>
    <row r="102" spans="1:12" x14ac:dyDescent="0.35">
      <c r="A102" s="52"/>
      <c r="B102" s="120">
        <v>79</v>
      </c>
      <c r="C102" s="17"/>
      <c r="D102" s="18"/>
      <c r="E102" s="17"/>
      <c r="F102" s="17"/>
      <c r="G102" s="19"/>
      <c r="H102" s="18"/>
      <c r="I102" s="20"/>
      <c r="J102" s="34" t="s">
        <v>70</v>
      </c>
      <c r="K102" s="23">
        <f>IF(E102=J102,I102*Coversheet!E$11,0)</f>
        <v>0</v>
      </c>
      <c r="L102" s="44"/>
    </row>
    <row r="103" spans="1:12" x14ac:dyDescent="0.35">
      <c r="A103" s="52"/>
      <c r="B103" s="120">
        <v>80</v>
      </c>
      <c r="C103" s="17"/>
      <c r="D103" s="18"/>
      <c r="E103" s="17"/>
      <c r="F103" s="17"/>
      <c r="G103" s="19"/>
      <c r="H103" s="18"/>
      <c r="I103" s="20"/>
      <c r="J103" s="34" t="s">
        <v>70</v>
      </c>
      <c r="K103" s="23">
        <f>IF(E103=J103,I103*Coversheet!E$11,0)</f>
        <v>0</v>
      </c>
      <c r="L103" s="44"/>
    </row>
    <row r="104" spans="1:12" x14ac:dyDescent="0.35">
      <c r="A104" s="52"/>
      <c r="B104" s="120">
        <v>81</v>
      </c>
      <c r="C104" s="17"/>
      <c r="D104" s="18"/>
      <c r="E104" s="17"/>
      <c r="F104" s="17"/>
      <c r="G104" s="19"/>
      <c r="H104" s="18"/>
      <c r="I104" s="20"/>
      <c r="J104" s="34" t="s">
        <v>70</v>
      </c>
      <c r="K104" s="23">
        <f>IF(E104=J104,I104*Coversheet!E$11,0)</f>
        <v>0</v>
      </c>
      <c r="L104" s="44"/>
    </row>
    <row r="105" spans="1:12" x14ac:dyDescent="0.35">
      <c r="A105" s="52"/>
      <c r="B105" s="120">
        <v>82</v>
      </c>
      <c r="C105" s="17"/>
      <c r="D105" s="18"/>
      <c r="E105" s="17"/>
      <c r="F105" s="17"/>
      <c r="G105" s="19"/>
      <c r="H105" s="18"/>
      <c r="I105" s="42"/>
      <c r="J105" s="34" t="s">
        <v>70</v>
      </c>
      <c r="K105" s="23">
        <f>IF(E105=J105,I105*Coversheet!E$11,0)</f>
        <v>0</v>
      </c>
      <c r="L105" s="44"/>
    </row>
    <row r="106" spans="1:12" x14ac:dyDescent="0.35">
      <c r="A106" s="52"/>
      <c r="B106" s="120">
        <v>83</v>
      </c>
      <c r="C106" s="17"/>
      <c r="D106" s="18"/>
      <c r="E106" s="17"/>
      <c r="F106" s="17"/>
      <c r="G106" s="19"/>
      <c r="H106" s="18"/>
      <c r="I106" s="20"/>
      <c r="J106" s="34" t="s">
        <v>70</v>
      </c>
      <c r="K106" s="23">
        <f>IF(E106=J106,I106*Coversheet!E$11,0)</f>
        <v>0</v>
      </c>
      <c r="L106" s="44"/>
    </row>
    <row r="107" spans="1:12" x14ac:dyDescent="0.35">
      <c r="A107" s="52"/>
      <c r="B107" s="120">
        <v>84</v>
      </c>
      <c r="C107" s="17"/>
      <c r="D107" s="18"/>
      <c r="E107" s="17"/>
      <c r="F107" s="17"/>
      <c r="G107" s="19"/>
      <c r="H107" s="18"/>
      <c r="I107" s="20"/>
      <c r="J107" s="34" t="s">
        <v>70</v>
      </c>
      <c r="K107" s="23">
        <f>IF(E107=J107,I107*Coversheet!E$11,0)</f>
        <v>0</v>
      </c>
      <c r="L107" s="44"/>
    </row>
    <row r="108" spans="1:12" x14ac:dyDescent="0.35">
      <c r="A108" s="52"/>
      <c r="B108" s="120">
        <v>85</v>
      </c>
      <c r="C108" s="17"/>
      <c r="D108" s="18"/>
      <c r="E108" s="17"/>
      <c r="F108" s="17"/>
      <c r="G108" s="19"/>
      <c r="H108" s="18"/>
      <c r="I108" s="20"/>
      <c r="J108" s="34" t="s">
        <v>70</v>
      </c>
      <c r="K108" s="23">
        <f>IF(E108=J108,I108*Coversheet!E$11,0)</f>
        <v>0</v>
      </c>
      <c r="L108" s="44"/>
    </row>
    <row r="109" spans="1:12" x14ac:dyDescent="0.35">
      <c r="A109" s="52"/>
      <c r="B109" s="120">
        <v>86</v>
      </c>
      <c r="C109" s="17"/>
      <c r="D109" s="18"/>
      <c r="E109" s="17"/>
      <c r="F109" s="17"/>
      <c r="G109" s="19"/>
      <c r="H109" s="18"/>
      <c r="I109" s="42"/>
      <c r="J109" s="34" t="s">
        <v>70</v>
      </c>
      <c r="K109" s="23">
        <f>IF(E109=J109,I109*Coversheet!E$11,0)</f>
        <v>0</v>
      </c>
      <c r="L109" s="44"/>
    </row>
    <row r="110" spans="1:12" x14ac:dyDescent="0.35">
      <c r="A110" s="52"/>
      <c r="B110" s="120">
        <v>87</v>
      </c>
      <c r="C110" s="17"/>
      <c r="D110" s="18"/>
      <c r="E110" s="17"/>
      <c r="F110" s="17"/>
      <c r="G110" s="19"/>
      <c r="H110" s="18"/>
      <c r="I110" s="20"/>
      <c r="J110" s="34" t="s">
        <v>70</v>
      </c>
      <c r="K110" s="23">
        <f>IF(E110=J110,I110*Coversheet!E$11,0)</f>
        <v>0</v>
      </c>
      <c r="L110" s="44"/>
    </row>
    <row r="111" spans="1:12" x14ac:dyDescent="0.35">
      <c r="A111" s="52"/>
      <c r="B111" s="120">
        <v>88</v>
      </c>
      <c r="C111" s="17"/>
      <c r="D111" s="18"/>
      <c r="E111" s="17"/>
      <c r="F111" s="17"/>
      <c r="G111" s="19"/>
      <c r="H111" s="18"/>
      <c r="I111" s="20"/>
      <c r="J111" s="34" t="s">
        <v>70</v>
      </c>
      <c r="K111" s="23">
        <f>IF(E111=J111,I111*Coversheet!E$11,0)</f>
        <v>0</v>
      </c>
      <c r="L111" s="44"/>
    </row>
    <row r="112" spans="1:12" x14ac:dyDescent="0.35">
      <c r="A112" s="52"/>
      <c r="B112" s="120">
        <v>89</v>
      </c>
      <c r="C112" s="17"/>
      <c r="D112" s="18"/>
      <c r="E112" s="17"/>
      <c r="F112" s="17"/>
      <c r="G112" s="19"/>
      <c r="H112" s="18"/>
      <c r="I112" s="20"/>
      <c r="J112" s="34" t="s">
        <v>70</v>
      </c>
      <c r="K112" s="23">
        <f>IF(E112=J112,I112*Coversheet!E$11,0)</f>
        <v>0</v>
      </c>
      <c r="L112" s="44"/>
    </row>
    <row r="113" spans="1:12" x14ac:dyDescent="0.35">
      <c r="A113" s="52"/>
      <c r="B113" s="120">
        <v>90</v>
      </c>
      <c r="C113" s="17"/>
      <c r="D113" s="18"/>
      <c r="E113" s="17"/>
      <c r="F113" s="17"/>
      <c r="G113" s="19"/>
      <c r="H113" s="18"/>
      <c r="I113" s="42"/>
      <c r="J113" s="34" t="s">
        <v>70</v>
      </c>
      <c r="K113" s="23">
        <f>IF(E113=J113,I113*Coversheet!E$11,0)</f>
        <v>0</v>
      </c>
      <c r="L113" s="44"/>
    </row>
    <row r="114" spans="1:12" x14ac:dyDescent="0.35">
      <c r="A114" s="52"/>
      <c r="B114" s="120">
        <v>91</v>
      </c>
      <c r="C114" s="17"/>
      <c r="D114" s="18"/>
      <c r="E114" s="17"/>
      <c r="F114" s="17"/>
      <c r="G114" s="19"/>
      <c r="H114" s="18"/>
      <c r="I114" s="20"/>
      <c r="J114" s="34" t="s">
        <v>70</v>
      </c>
      <c r="K114" s="23">
        <f>IF(E114=J114,I114*Coversheet!E$11,0)</f>
        <v>0</v>
      </c>
      <c r="L114" s="44"/>
    </row>
    <row r="115" spans="1:12" x14ac:dyDescent="0.35">
      <c r="A115" s="52"/>
      <c r="B115" s="120">
        <v>92</v>
      </c>
      <c r="C115" s="17"/>
      <c r="D115" s="18"/>
      <c r="E115" s="17"/>
      <c r="F115" s="17"/>
      <c r="G115" s="19"/>
      <c r="H115" s="18"/>
      <c r="I115" s="20"/>
      <c r="J115" s="34" t="s">
        <v>70</v>
      </c>
      <c r="K115" s="23">
        <f>IF(E115=J115,I115*Coversheet!E$11,0)</f>
        <v>0</v>
      </c>
      <c r="L115" s="44"/>
    </row>
    <row r="116" spans="1:12" x14ac:dyDescent="0.35">
      <c r="A116" s="52"/>
      <c r="B116" s="120">
        <v>93</v>
      </c>
      <c r="C116" s="17"/>
      <c r="D116" s="18"/>
      <c r="E116" s="17"/>
      <c r="F116" s="17"/>
      <c r="G116" s="19"/>
      <c r="H116" s="18"/>
      <c r="I116" s="20"/>
      <c r="J116" s="34" t="s">
        <v>70</v>
      </c>
      <c r="K116" s="23">
        <f>IF(E116=J116,I116*Coversheet!E$11,0)</f>
        <v>0</v>
      </c>
      <c r="L116" s="44"/>
    </row>
    <row r="117" spans="1:12" x14ac:dyDescent="0.35">
      <c r="A117" s="52"/>
      <c r="B117" s="120">
        <v>94</v>
      </c>
      <c r="C117" s="17"/>
      <c r="D117" s="18"/>
      <c r="E117" s="17"/>
      <c r="F117" s="17"/>
      <c r="G117" s="19"/>
      <c r="H117" s="18"/>
      <c r="I117" s="42"/>
      <c r="J117" s="34" t="s">
        <v>70</v>
      </c>
      <c r="K117" s="23">
        <f>IF(E117=J117,I117*Coversheet!E$11,0)</f>
        <v>0</v>
      </c>
      <c r="L117" s="44"/>
    </row>
    <row r="118" spans="1:12" x14ac:dyDescent="0.35">
      <c r="A118" s="52"/>
      <c r="B118" s="120">
        <v>95</v>
      </c>
      <c r="C118" s="17"/>
      <c r="D118" s="18"/>
      <c r="E118" s="17"/>
      <c r="F118" s="17"/>
      <c r="G118" s="19"/>
      <c r="H118" s="18"/>
      <c r="I118" s="20"/>
      <c r="J118" s="34" t="s">
        <v>70</v>
      </c>
      <c r="K118" s="23">
        <f>IF(E118=J118,I118*Coversheet!E$11,0)</f>
        <v>0</v>
      </c>
      <c r="L118" s="44"/>
    </row>
    <row r="119" spans="1:12" x14ac:dyDescent="0.35">
      <c r="A119" s="52"/>
      <c r="B119" s="120">
        <v>96</v>
      </c>
      <c r="C119" s="17"/>
      <c r="D119" s="18"/>
      <c r="E119" s="17"/>
      <c r="F119" s="17"/>
      <c r="G119" s="19"/>
      <c r="H119" s="18"/>
      <c r="I119" s="20"/>
      <c r="J119" s="34" t="s">
        <v>70</v>
      </c>
      <c r="K119" s="23">
        <f>IF(E119=J119,I119*Coversheet!E$11,0)</f>
        <v>0</v>
      </c>
      <c r="L119" s="44"/>
    </row>
    <row r="120" spans="1:12" x14ac:dyDescent="0.35">
      <c r="A120" s="52"/>
      <c r="B120" s="120">
        <v>97</v>
      </c>
      <c r="C120" s="17"/>
      <c r="D120" s="18"/>
      <c r="E120" s="17"/>
      <c r="F120" s="17"/>
      <c r="G120" s="19"/>
      <c r="H120" s="18"/>
      <c r="I120" s="20"/>
      <c r="J120" s="34" t="s">
        <v>70</v>
      </c>
      <c r="K120" s="23">
        <f>IF(E120=J120,I120*Coversheet!E$11,0)</f>
        <v>0</v>
      </c>
      <c r="L120" s="44"/>
    </row>
    <row r="121" spans="1:12" x14ac:dyDescent="0.35">
      <c r="A121" s="52"/>
      <c r="B121" s="120">
        <v>98</v>
      </c>
      <c r="C121" s="17"/>
      <c r="D121" s="18"/>
      <c r="E121" s="17"/>
      <c r="F121" s="17"/>
      <c r="G121" s="19"/>
      <c r="H121" s="18"/>
      <c r="I121" s="42"/>
      <c r="J121" s="34" t="s">
        <v>70</v>
      </c>
      <c r="K121" s="23">
        <f>IF(E121=J121,I121*Coversheet!E$11,0)</f>
        <v>0</v>
      </c>
      <c r="L121" s="44"/>
    </row>
    <row r="122" spans="1:12" x14ac:dyDescent="0.35">
      <c r="A122" s="52"/>
      <c r="B122" s="120">
        <v>99</v>
      </c>
      <c r="C122" s="17"/>
      <c r="D122" s="18"/>
      <c r="E122" s="17"/>
      <c r="F122" s="17"/>
      <c r="G122" s="19"/>
      <c r="H122" s="18"/>
      <c r="I122" s="20"/>
      <c r="J122" s="34" t="s">
        <v>70</v>
      </c>
      <c r="K122" s="23">
        <f>IF(E122=J122,I122*Coversheet!E$11,0)</f>
        <v>0</v>
      </c>
      <c r="L122" s="44"/>
    </row>
    <row r="123" spans="1:12" x14ac:dyDescent="0.35">
      <c r="A123" s="52"/>
      <c r="B123" s="120">
        <v>100</v>
      </c>
      <c r="C123" s="17"/>
      <c r="D123" s="18"/>
      <c r="E123" s="17"/>
      <c r="F123" s="17"/>
      <c r="G123" s="19"/>
      <c r="H123" s="18"/>
      <c r="I123" s="20"/>
      <c r="J123" s="34" t="s">
        <v>70</v>
      </c>
      <c r="K123" s="23">
        <f>IF(E123=J123,I123*Coversheet!E$11,0)</f>
        <v>0</v>
      </c>
      <c r="L123" s="44"/>
    </row>
    <row r="124" spans="1:12" x14ac:dyDescent="0.35">
      <c r="B124" s="6"/>
      <c r="C124" s="6"/>
      <c r="D124" s="56"/>
      <c r="E124" s="6"/>
      <c r="F124" s="6"/>
      <c r="G124" s="57"/>
      <c r="H124" s="56"/>
      <c r="I124" s="58"/>
    </row>
  </sheetData>
  <sheetProtection algorithmName="SHA-512" hashValue="+irHR4x+KuKU/QX3gtTHRnHMScmJ3XQLFbW1iw+rmWyc8JRqAubRo3pVJQk1oUuwN+BCDSgfq7jwoZCR2MSM8g==" saltValue="fZp36FU2Asv24JT++uDaYQ==" spinCount="100000" sheet="1" objects="1" scenarios="1" selectLockedCells="1"/>
  <dataConsolidate/>
  <dataValidations count="2">
    <dataValidation type="list" allowBlank="1" showInputMessage="1" showErrorMessage="1" sqref="E24:E123" xr:uid="{948C8170-9E56-4535-ABCB-39E0D3DF89CF}">
      <formula1>"Yes, No"</formula1>
    </dataValidation>
    <dataValidation type="list" allowBlank="1" showInputMessage="1" showErrorMessage="1" sqref="C24:C123" xr:uid="{1807C799-A1CB-42D4-94DB-BCE4CF3D30E1}">
      <formula1>$L$24:$L$26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D2FF9-E296-42B2-9119-3F56973483BB}">
  <dimension ref="A1:T132"/>
  <sheetViews>
    <sheetView zoomScale="60" zoomScaleNormal="60" workbookViewId="0">
      <selection activeCell="Q6" sqref="Q6"/>
    </sheetView>
  </sheetViews>
  <sheetFormatPr defaultRowHeight="14.5" x14ac:dyDescent="0.35"/>
  <cols>
    <col min="1" max="1" width="2.7265625" style="11" customWidth="1"/>
    <col min="2" max="2" width="12.81640625" style="11" customWidth="1"/>
    <col min="3" max="3" width="13.90625" style="11" customWidth="1"/>
    <col min="4" max="18" width="8.7265625" style="11"/>
    <col min="19" max="19" width="19.6328125" style="11" customWidth="1"/>
    <col min="20" max="16384" width="8.7265625" style="11"/>
  </cols>
  <sheetData>
    <row r="1" spans="1:20" ht="10" customHeight="1" x14ac:dyDescent="0.35"/>
    <row r="2" spans="1:20" ht="20" x14ac:dyDescent="0.4">
      <c r="B2" s="125" t="s">
        <v>71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20" x14ac:dyDescent="0.35">
      <c r="B3" s="44" t="s">
        <v>72</v>
      </c>
      <c r="C3" s="61"/>
      <c r="D3" s="61"/>
      <c r="E3" s="61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20" x14ac:dyDescent="0.35">
      <c r="B4" s="44" t="s">
        <v>73</v>
      </c>
      <c r="C4" s="36"/>
      <c r="D4" s="4"/>
      <c r="E4" s="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20" x14ac:dyDescent="0.35">
      <c r="B5" s="24"/>
      <c r="C5" s="40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20" ht="72.5" customHeight="1" x14ac:dyDescent="0.35">
      <c r="A6" s="52"/>
      <c r="B6" s="126" t="s">
        <v>74</v>
      </c>
      <c r="C6" s="126" t="s">
        <v>75</v>
      </c>
      <c r="D6" s="37" t="s">
        <v>76</v>
      </c>
      <c r="E6" s="37" t="s">
        <v>77</v>
      </c>
      <c r="F6" s="37" t="s">
        <v>78</v>
      </c>
      <c r="G6" s="37" t="s">
        <v>79</v>
      </c>
      <c r="H6" s="37" t="s">
        <v>80</v>
      </c>
      <c r="I6" s="37" t="s">
        <v>81</v>
      </c>
      <c r="J6" s="37" t="s">
        <v>82</v>
      </c>
      <c r="K6" s="37" t="s">
        <v>83</v>
      </c>
      <c r="L6" s="37" t="s">
        <v>84</v>
      </c>
      <c r="M6" s="37" t="s">
        <v>85</v>
      </c>
      <c r="N6" s="37" t="s">
        <v>86</v>
      </c>
      <c r="O6" s="37" t="s">
        <v>87</v>
      </c>
      <c r="P6" s="37" t="s">
        <v>88</v>
      </c>
      <c r="Q6" s="37" t="s">
        <v>89</v>
      </c>
      <c r="R6" s="126" t="s">
        <v>24</v>
      </c>
      <c r="S6" s="126" t="s">
        <v>90</v>
      </c>
      <c r="T6" s="32"/>
    </row>
    <row r="7" spans="1:20" x14ac:dyDescent="0.35">
      <c r="A7" s="52"/>
      <c r="B7" s="126" t="str">
        <f>IF(ISBLANK($C$4),"",CHOOSE(WEEKDAY(C7),"Sunday","Monday","Tuesday","Wednesday","Thursday","Friday","Saturday"))</f>
        <v/>
      </c>
      <c r="C7" s="127" t="str">
        <f>IF($C$4=0,"",$C$4-15)</f>
        <v/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128">
        <f>SUM(D7:Q7)</f>
        <v>0</v>
      </c>
      <c r="S7" s="17"/>
      <c r="T7" s="32"/>
    </row>
    <row r="8" spans="1:20" x14ac:dyDescent="0.35">
      <c r="A8" s="52"/>
      <c r="B8" s="126" t="str">
        <f t="shared" ref="B8:B22" si="0">IF(ISBLANK($C$4),"",CHOOSE(WEEKDAY(C8),"Sunday","Monday","Tuesday","Wednesday","Thursday","Friday","Saturday"))</f>
        <v/>
      </c>
      <c r="C8" s="127" t="str">
        <f>IF($C$4=0,"",$C$4-14)</f>
        <v/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128">
        <f t="shared" ref="R8:R22" si="1">SUM(D8:Q8)</f>
        <v>0</v>
      </c>
      <c r="S8" s="17"/>
      <c r="T8" s="32"/>
    </row>
    <row r="9" spans="1:20" x14ac:dyDescent="0.35">
      <c r="A9" s="52"/>
      <c r="B9" s="126" t="str">
        <f t="shared" si="0"/>
        <v/>
      </c>
      <c r="C9" s="127" t="str">
        <f>IF($C$4=0,"",$C$4-13)</f>
        <v/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128">
        <f t="shared" si="1"/>
        <v>0</v>
      </c>
      <c r="S9" s="17"/>
      <c r="T9" s="32"/>
    </row>
    <row r="10" spans="1:20" x14ac:dyDescent="0.35">
      <c r="A10" s="52"/>
      <c r="B10" s="126" t="str">
        <f t="shared" si="0"/>
        <v/>
      </c>
      <c r="C10" s="127" t="str">
        <f>IF($C$4=0,"",$C$4-12)</f>
        <v/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128">
        <f t="shared" si="1"/>
        <v>0</v>
      </c>
      <c r="S10" s="17"/>
      <c r="T10" s="32"/>
    </row>
    <row r="11" spans="1:20" x14ac:dyDescent="0.35">
      <c r="A11" s="52"/>
      <c r="B11" s="126" t="str">
        <f t="shared" si="0"/>
        <v/>
      </c>
      <c r="C11" s="127" t="str">
        <f>IF($C$4=0,"",$C$4-11)</f>
        <v/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128">
        <f t="shared" si="1"/>
        <v>0</v>
      </c>
      <c r="S11" s="17"/>
      <c r="T11" s="32"/>
    </row>
    <row r="12" spans="1:20" x14ac:dyDescent="0.35">
      <c r="A12" s="52"/>
      <c r="B12" s="126" t="str">
        <f t="shared" si="0"/>
        <v/>
      </c>
      <c r="C12" s="127" t="str">
        <f>IF($C$4=0,"",$C$4-10)</f>
        <v/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128">
        <f t="shared" si="1"/>
        <v>0</v>
      </c>
      <c r="S12" s="17"/>
      <c r="T12" s="32"/>
    </row>
    <row r="13" spans="1:20" x14ac:dyDescent="0.35">
      <c r="A13" s="52"/>
      <c r="B13" s="126" t="str">
        <f t="shared" si="0"/>
        <v/>
      </c>
      <c r="C13" s="127" t="str">
        <f>IF($C$4=0,"",$C$4-9)</f>
        <v/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128">
        <f t="shared" si="1"/>
        <v>0</v>
      </c>
      <c r="S13" s="17"/>
      <c r="T13" s="32"/>
    </row>
    <row r="14" spans="1:20" x14ac:dyDescent="0.35">
      <c r="A14" s="52"/>
      <c r="B14" s="126" t="str">
        <f t="shared" si="0"/>
        <v/>
      </c>
      <c r="C14" s="127" t="str">
        <f>IF($C$4=0,"",$C$4-8)</f>
        <v/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128">
        <f t="shared" si="1"/>
        <v>0</v>
      </c>
      <c r="S14" s="17"/>
      <c r="T14" s="32"/>
    </row>
    <row r="15" spans="1:20" x14ac:dyDescent="0.35">
      <c r="A15" s="52"/>
      <c r="B15" s="126" t="str">
        <f t="shared" si="0"/>
        <v/>
      </c>
      <c r="C15" s="127" t="str">
        <f>IF($C$4=0,"",$C$4-7)</f>
        <v/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128">
        <f t="shared" si="1"/>
        <v>0</v>
      </c>
      <c r="S15" s="17"/>
      <c r="T15" s="32"/>
    </row>
    <row r="16" spans="1:20" x14ac:dyDescent="0.35">
      <c r="A16" s="52"/>
      <c r="B16" s="126" t="str">
        <f t="shared" si="0"/>
        <v/>
      </c>
      <c r="C16" s="127" t="str">
        <f>IF($C$4=0,"",$C$4-6)</f>
        <v/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128">
        <f t="shared" si="1"/>
        <v>0</v>
      </c>
      <c r="S16" s="17"/>
      <c r="T16" s="32"/>
    </row>
    <row r="17" spans="1:20" x14ac:dyDescent="0.35">
      <c r="A17" s="52"/>
      <c r="B17" s="126" t="str">
        <f t="shared" si="0"/>
        <v/>
      </c>
      <c r="C17" s="127" t="str">
        <f>IF($C$4=0,"",$C$4-5)</f>
        <v/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128">
        <f t="shared" si="1"/>
        <v>0</v>
      </c>
      <c r="S17" s="17"/>
      <c r="T17" s="32"/>
    </row>
    <row r="18" spans="1:20" x14ac:dyDescent="0.35">
      <c r="A18" s="52"/>
      <c r="B18" s="126" t="str">
        <f t="shared" si="0"/>
        <v/>
      </c>
      <c r="C18" s="127" t="str">
        <f>IF($C$4=0,"",$C$4-4)</f>
        <v/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128">
        <f t="shared" si="1"/>
        <v>0</v>
      </c>
      <c r="S18" s="17"/>
      <c r="T18" s="32"/>
    </row>
    <row r="19" spans="1:20" x14ac:dyDescent="0.35">
      <c r="A19" s="52"/>
      <c r="B19" s="126" t="str">
        <f t="shared" si="0"/>
        <v/>
      </c>
      <c r="C19" s="127" t="str">
        <f>IF($C$4=0,"",$C$4-3)</f>
        <v/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128">
        <f t="shared" si="1"/>
        <v>0</v>
      </c>
      <c r="S19" s="17"/>
      <c r="T19" s="32"/>
    </row>
    <row r="20" spans="1:20" x14ac:dyDescent="0.35">
      <c r="A20" s="52"/>
      <c r="B20" s="126" t="str">
        <f t="shared" si="0"/>
        <v/>
      </c>
      <c r="C20" s="127" t="str">
        <f>IF($C$4=0,"",$C$4-2)</f>
        <v/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128">
        <f t="shared" si="1"/>
        <v>0</v>
      </c>
      <c r="S20" s="17"/>
      <c r="T20" s="32"/>
    </row>
    <row r="21" spans="1:20" x14ac:dyDescent="0.35">
      <c r="A21" s="52"/>
      <c r="B21" s="126" t="str">
        <f t="shared" si="0"/>
        <v/>
      </c>
      <c r="C21" s="127" t="str">
        <f>IF($C$4=0,"",$C$4-1)</f>
        <v/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128">
        <f t="shared" si="1"/>
        <v>0</v>
      </c>
      <c r="S21" s="17"/>
      <c r="T21" s="32"/>
    </row>
    <row r="22" spans="1:20" x14ac:dyDescent="0.35">
      <c r="A22" s="52"/>
      <c r="B22" s="126" t="str">
        <f t="shared" si="0"/>
        <v/>
      </c>
      <c r="C22" s="127" t="str">
        <f>IF($C$4=0,"",$C$4)</f>
        <v/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128">
        <f t="shared" si="1"/>
        <v>0</v>
      </c>
      <c r="S22" s="17"/>
      <c r="T22" s="32"/>
    </row>
    <row r="23" spans="1:20" x14ac:dyDescent="0.35">
      <c r="A23" s="52"/>
      <c r="B23" s="129"/>
      <c r="C23" s="129" t="s">
        <v>91</v>
      </c>
      <c r="D23" s="130">
        <f>SUM(D7:D22)</f>
        <v>0</v>
      </c>
      <c r="E23" s="130">
        <f t="shared" ref="E23:Q23" si="2">SUM(E7:E22)</f>
        <v>0</v>
      </c>
      <c r="F23" s="130">
        <f t="shared" si="2"/>
        <v>0</v>
      </c>
      <c r="G23" s="130">
        <f t="shared" si="2"/>
        <v>0</v>
      </c>
      <c r="H23" s="130">
        <f t="shared" si="2"/>
        <v>0</v>
      </c>
      <c r="I23" s="130">
        <f t="shared" si="2"/>
        <v>0</v>
      </c>
      <c r="J23" s="130">
        <f t="shared" si="2"/>
        <v>0</v>
      </c>
      <c r="K23" s="130">
        <f t="shared" si="2"/>
        <v>0</v>
      </c>
      <c r="L23" s="130">
        <f t="shared" si="2"/>
        <v>0</v>
      </c>
      <c r="M23" s="130">
        <f t="shared" si="2"/>
        <v>0</v>
      </c>
      <c r="N23" s="130">
        <f t="shared" si="2"/>
        <v>0</v>
      </c>
      <c r="O23" s="130">
        <f t="shared" si="2"/>
        <v>0</v>
      </c>
      <c r="P23" s="130">
        <f t="shared" si="2"/>
        <v>0</v>
      </c>
      <c r="Q23" s="130">
        <f t="shared" si="2"/>
        <v>0</v>
      </c>
      <c r="R23" s="130">
        <f>SUM(R7:R22)</f>
        <v>0</v>
      </c>
      <c r="S23" s="17"/>
      <c r="T23" s="32"/>
    </row>
    <row r="24" spans="1:20" x14ac:dyDescent="0.3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0" x14ac:dyDescent="0.35">
      <c r="B25" s="44"/>
      <c r="C25" s="39" t="s">
        <v>92</v>
      </c>
      <c r="D25" s="61"/>
      <c r="E25" s="61"/>
      <c r="F25" s="61"/>
      <c r="G25" s="44"/>
      <c r="H25" s="44"/>
      <c r="J25" s="39" t="s">
        <v>94</v>
      </c>
      <c r="K25" s="61"/>
      <c r="L25" s="61"/>
      <c r="M25" s="61"/>
      <c r="N25" s="44"/>
      <c r="O25" s="44"/>
      <c r="P25" s="44"/>
      <c r="Q25" s="44"/>
      <c r="R25" s="44"/>
      <c r="S25" s="44"/>
    </row>
    <row r="26" spans="1:20" x14ac:dyDescent="0.35">
      <c r="B26" s="44"/>
      <c r="C26" s="39" t="s">
        <v>48</v>
      </c>
      <c r="D26" s="51"/>
      <c r="E26" s="4"/>
      <c r="F26" s="4"/>
      <c r="G26" s="44"/>
      <c r="H26" s="44"/>
      <c r="J26" s="39" t="s">
        <v>48</v>
      </c>
      <c r="K26" s="51"/>
      <c r="L26" s="4"/>
      <c r="M26" s="4"/>
      <c r="N26" s="44"/>
      <c r="O26" s="44"/>
      <c r="P26" s="44"/>
      <c r="Q26" s="44"/>
      <c r="R26" s="44"/>
      <c r="S26" s="44"/>
    </row>
    <row r="27" spans="1:20" x14ac:dyDescent="0.35">
      <c r="B27" s="44"/>
      <c r="C27" s="39"/>
      <c r="D27" s="40"/>
      <c r="E27" s="24"/>
      <c r="F27" s="24"/>
      <c r="G27" s="24"/>
      <c r="H27" s="24"/>
      <c r="I27" s="24"/>
      <c r="J27" s="24"/>
      <c r="K27" s="40"/>
      <c r="L27" s="24"/>
      <c r="M27" s="24"/>
      <c r="N27" s="24"/>
      <c r="O27" s="24"/>
      <c r="P27" s="44"/>
      <c r="Q27" s="44"/>
      <c r="R27" s="44"/>
      <c r="S27" s="44"/>
    </row>
    <row r="28" spans="1:20" ht="116" customHeight="1" x14ac:dyDescent="0.35">
      <c r="B28" s="44"/>
      <c r="C28" s="131" t="s">
        <v>93</v>
      </c>
      <c r="D28" s="62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4"/>
      <c r="P28" s="34"/>
      <c r="Q28" s="44"/>
      <c r="R28" s="44"/>
      <c r="S28" s="44"/>
    </row>
    <row r="29" spans="1:20" x14ac:dyDescent="0.35">
      <c r="B29" s="44"/>
      <c r="C29" s="4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4"/>
      <c r="Q29" s="44"/>
      <c r="R29" s="44"/>
      <c r="S29" s="44"/>
    </row>
    <row r="30" spans="1:20" x14ac:dyDescent="0.35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</row>
    <row r="31" spans="1:20" x14ac:dyDescent="0.3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</row>
    <row r="32" spans="1:20" x14ac:dyDescent="0.35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2:19" x14ac:dyDescent="0.35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</row>
    <row r="34" spans="2:19" x14ac:dyDescent="0.35"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2:19" x14ac:dyDescent="0.35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</row>
    <row r="36" spans="2:19" x14ac:dyDescent="0.35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2:19" x14ac:dyDescent="0.3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</row>
    <row r="38" spans="2:19" x14ac:dyDescent="0.3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</row>
    <row r="39" spans="2:19" x14ac:dyDescent="0.35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</row>
    <row r="40" spans="2:19" x14ac:dyDescent="0.3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</row>
    <row r="41" spans="2:19" x14ac:dyDescent="0.35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</row>
    <row r="42" spans="2:19" x14ac:dyDescent="0.35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</row>
    <row r="43" spans="2:19" x14ac:dyDescent="0.35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</row>
    <row r="44" spans="2:19" x14ac:dyDescent="0.35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</row>
    <row r="45" spans="2:19" x14ac:dyDescent="0.35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</row>
    <row r="46" spans="2:19" x14ac:dyDescent="0.35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</row>
    <row r="47" spans="2:19" x14ac:dyDescent="0.35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</row>
    <row r="48" spans="2:19" x14ac:dyDescent="0.35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</row>
    <row r="49" spans="2:19" x14ac:dyDescent="0.35"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</row>
    <row r="50" spans="2:19" x14ac:dyDescent="0.35"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</row>
    <row r="51" spans="2:19" x14ac:dyDescent="0.35"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</row>
    <row r="52" spans="2:19" x14ac:dyDescent="0.35"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</row>
    <row r="53" spans="2:19" x14ac:dyDescent="0.35"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</row>
    <row r="54" spans="2:19" x14ac:dyDescent="0.35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</row>
    <row r="55" spans="2:19" x14ac:dyDescent="0.35"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</row>
    <row r="56" spans="2:19" x14ac:dyDescent="0.35"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</row>
    <row r="57" spans="2:19" x14ac:dyDescent="0.35"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</row>
    <row r="58" spans="2:19" x14ac:dyDescent="0.35"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</row>
    <row r="59" spans="2:19" x14ac:dyDescent="0.35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</row>
    <row r="60" spans="2:19" x14ac:dyDescent="0.35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</row>
    <row r="61" spans="2:19" x14ac:dyDescent="0.35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</row>
    <row r="62" spans="2:19" x14ac:dyDescent="0.35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</row>
    <row r="63" spans="2:19" x14ac:dyDescent="0.35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</row>
    <row r="64" spans="2:19" x14ac:dyDescent="0.35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</row>
    <row r="65" spans="2:19" x14ac:dyDescent="0.35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</row>
    <row r="66" spans="2:19" x14ac:dyDescent="0.35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</row>
    <row r="67" spans="2:19" x14ac:dyDescent="0.35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</row>
    <row r="68" spans="2:19" x14ac:dyDescent="0.35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</row>
    <row r="69" spans="2:19" x14ac:dyDescent="0.35"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</row>
    <row r="70" spans="2:19" x14ac:dyDescent="0.35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</row>
    <row r="71" spans="2:19" x14ac:dyDescent="0.35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</row>
    <row r="72" spans="2:19" x14ac:dyDescent="0.35"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</row>
    <row r="73" spans="2:19" x14ac:dyDescent="0.35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</row>
    <row r="74" spans="2:19" x14ac:dyDescent="0.35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</row>
    <row r="75" spans="2:19" x14ac:dyDescent="0.35"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</row>
    <row r="76" spans="2:19" x14ac:dyDescent="0.35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</row>
    <row r="77" spans="2:19" x14ac:dyDescent="0.35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</row>
    <row r="78" spans="2:19" x14ac:dyDescent="0.35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</row>
    <row r="79" spans="2:19" x14ac:dyDescent="0.35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</row>
    <row r="80" spans="2:19" x14ac:dyDescent="0.35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</row>
    <row r="81" spans="2:19" x14ac:dyDescent="0.35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</row>
    <row r="82" spans="2:19" x14ac:dyDescent="0.35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</row>
    <row r="83" spans="2:19" x14ac:dyDescent="0.35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</row>
    <row r="84" spans="2:19" x14ac:dyDescent="0.35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</row>
    <row r="85" spans="2:19" x14ac:dyDescent="0.35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</row>
    <row r="86" spans="2:19" x14ac:dyDescent="0.35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</row>
    <row r="87" spans="2:19" x14ac:dyDescent="0.35"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</row>
    <row r="88" spans="2:19" x14ac:dyDescent="0.35"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</row>
    <row r="89" spans="2:19" x14ac:dyDescent="0.35"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</row>
    <row r="90" spans="2:19" x14ac:dyDescent="0.35"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</row>
    <row r="91" spans="2:19" x14ac:dyDescent="0.35"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</row>
    <row r="92" spans="2:19" x14ac:dyDescent="0.35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</row>
    <row r="93" spans="2:19" x14ac:dyDescent="0.35"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</row>
    <row r="94" spans="2:19" x14ac:dyDescent="0.35"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</row>
    <row r="95" spans="2:19" x14ac:dyDescent="0.35"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</row>
    <row r="96" spans="2:19" x14ac:dyDescent="0.35"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</row>
    <row r="97" spans="2:19" x14ac:dyDescent="0.35"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</row>
    <row r="98" spans="2:19" x14ac:dyDescent="0.35"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</row>
    <row r="99" spans="2:19" x14ac:dyDescent="0.35"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</row>
    <row r="100" spans="2:19" x14ac:dyDescent="0.35"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</row>
    <row r="101" spans="2:19" x14ac:dyDescent="0.35"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</row>
    <row r="102" spans="2:19" x14ac:dyDescent="0.35"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</row>
    <row r="103" spans="2:19" x14ac:dyDescent="0.35"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</row>
    <row r="104" spans="2:19" x14ac:dyDescent="0.35"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</row>
    <row r="105" spans="2:19" x14ac:dyDescent="0.35"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</row>
    <row r="106" spans="2:19" x14ac:dyDescent="0.35"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</row>
    <row r="107" spans="2:19" x14ac:dyDescent="0.35"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</row>
    <row r="108" spans="2:19" x14ac:dyDescent="0.35"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</row>
    <row r="109" spans="2:19" x14ac:dyDescent="0.35"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</row>
    <row r="110" spans="2:19" x14ac:dyDescent="0.35"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</row>
    <row r="111" spans="2:19" x14ac:dyDescent="0.35"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</row>
    <row r="112" spans="2:19" x14ac:dyDescent="0.35"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</row>
    <row r="113" spans="2:19" x14ac:dyDescent="0.35"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</row>
    <row r="114" spans="2:19" x14ac:dyDescent="0.35"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</row>
    <row r="115" spans="2:19" x14ac:dyDescent="0.35"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</row>
    <row r="116" spans="2:19" x14ac:dyDescent="0.35"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</row>
    <row r="117" spans="2:19" x14ac:dyDescent="0.35"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</row>
    <row r="118" spans="2:19" x14ac:dyDescent="0.35"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</row>
    <row r="119" spans="2:19" x14ac:dyDescent="0.35"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</row>
    <row r="120" spans="2:19" x14ac:dyDescent="0.35"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</row>
    <row r="121" spans="2:19" x14ac:dyDescent="0.35"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</row>
    <row r="122" spans="2:19" x14ac:dyDescent="0.35"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</row>
    <row r="123" spans="2:19" x14ac:dyDescent="0.35"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</row>
    <row r="124" spans="2:19" x14ac:dyDescent="0.35"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</row>
    <row r="125" spans="2:19" x14ac:dyDescent="0.35"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</row>
    <row r="126" spans="2:19" x14ac:dyDescent="0.35"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</row>
    <row r="127" spans="2:19" x14ac:dyDescent="0.35"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</row>
    <row r="128" spans="2:19" x14ac:dyDescent="0.35"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</row>
    <row r="129" spans="2:19" x14ac:dyDescent="0.35"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</row>
    <row r="130" spans="2:19" x14ac:dyDescent="0.35"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</row>
    <row r="131" spans="2:19" x14ac:dyDescent="0.35"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</row>
    <row r="132" spans="2:19" x14ac:dyDescent="0.35"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</row>
  </sheetData>
  <sheetProtection algorithmName="SHA-512" hashValue="50z0mlhzNZsLspv+oWyHNtHWE8mOBCKq1UHfE0CQN6dDLLub1xQ/N45wYnW9tCvMyyBh28NTuCBs6KzCiWk0bQ==" saltValue="Rhp/iMH/WSvcPMR0rSkwVA==" spinCount="100000" sheet="1" objects="1" scenarios="1" selectLockedCells="1"/>
  <mergeCells count="4">
    <mergeCell ref="D25:F25"/>
    <mergeCell ref="K25:M25"/>
    <mergeCell ref="D28:O28"/>
    <mergeCell ref="C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AF45D-F8C8-4896-B3F2-B0FD45D60C34}">
  <dimension ref="A1:M28"/>
  <sheetViews>
    <sheetView tabSelected="1" zoomScale="70" zoomScaleNormal="70" workbookViewId="0">
      <selection activeCell="C4" sqref="C4:D4"/>
    </sheetView>
  </sheetViews>
  <sheetFormatPr defaultRowHeight="14.5" x14ac:dyDescent="0.35"/>
  <cols>
    <col min="1" max="1" width="3.6328125" style="11" customWidth="1"/>
    <col min="2" max="3" width="16.6328125" style="44" customWidth="1"/>
    <col min="4" max="13" width="17.453125" style="44" customWidth="1"/>
    <col min="14" max="16384" width="8.7265625" style="11"/>
  </cols>
  <sheetData>
    <row r="1" spans="1:13" ht="6" customHeight="1" x14ac:dyDescent="0.35"/>
    <row r="2" spans="1:13" ht="20" x14ac:dyDescent="0.4">
      <c r="B2" s="125" t="s">
        <v>105</v>
      </c>
      <c r="L2" s="39" t="s">
        <v>108</v>
      </c>
      <c r="M2" s="132">
        <f>IFERROR(Coversheet!E5,"")</f>
        <v>0</v>
      </c>
    </row>
    <row r="4" spans="1:13" x14ac:dyDescent="0.35">
      <c r="B4" s="39" t="s">
        <v>106</v>
      </c>
      <c r="C4" s="65"/>
      <c r="D4" s="67"/>
      <c r="H4" s="39" t="s">
        <v>107</v>
      </c>
      <c r="I4" s="65"/>
      <c r="J4" s="66"/>
      <c r="K4" s="67"/>
      <c r="L4" s="39" t="s">
        <v>109</v>
      </c>
      <c r="M4" s="41"/>
    </row>
    <row r="5" spans="1:13" x14ac:dyDescent="0.35">
      <c r="B5" s="24"/>
      <c r="C5" s="40"/>
      <c r="D5" s="40"/>
      <c r="E5" s="24"/>
      <c r="F5" s="24"/>
      <c r="G5" s="24"/>
      <c r="H5" s="24"/>
      <c r="I5" s="40"/>
      <c r="J5" s="40"/>
      <c r="K5" s="40"/>
      <c r="L5" s="24"/>
      <c r="M5" s="40"/>
    </row>
    <row r="6" spans="1:13" ht="42" x14ac:dyDescent="0.35">
      <c r="A6" s="52"/>
      <c r="B6" s="133" t="s">
        <v>116</v>
      </c>
      <c r="C6" s="133"/>
      <c r="D6" s="134" t="s">
        <v>110</v>
      </c>
      <c r="E6" s="135" t="s">
        <v>68</v>
      </c>
      <c r="F6" s="134" t="s">
        <v>111</v>
      </c>
      <c r="G6" s="134" t="s">
        <v>112</v>
      </c>
      <c r="H6" s="134" t="s">
        <v>113</v>
      </c>
      <c r="I6" s="134" t="s">
        <v>114</v>
      </c>
      <c r="J6" s="134" t="s">
        <v>115</v>
      </c>
      <c r="K6" s="134" t="s">
        <v>117</v>
      </c>
      <c r="L6" s="134" t="s">
        <v>118</v>
      </c>
      <c r="M6" s="134" t="s">
        <v>24</v>
      </c>
    </row>
    <row r="7" spans="1:13" x14ac:dyDescent="0.35">
      <c r="A7" s="52"/>
      <c r="B7" s="68"/>
      <c r="C7" s="68"/>
      <c r="D7" s="20"/>
      <c r="E7" s="136">
        <f>D7*I7</f>
        <v>0</v>
      </c>
      <c r="F7" s="128">
        <f>G7+L7</f>
        <v>0</v>
      </c>
      <c r="G7" s="38"/>
      <c r="H7" s="38"/>
      <c r="I7" s="137">
        <f t="shared" ref="I7:I8" si="0">IFERROR(G7/J7,0)</f>
        <v>0</v>
      </c>
      <c r="J7" s="128">
        <f>SUM(G7:H7)</f>
        <v>0</v>
      </c>
      <c r="K7" s="38"/>
      <c r="L7" s="129">
        <f>IFERROR(K7*I7,0)</f>
        <v>0</v>
      </c>
      <c r="M7" s="128">
        <f>K7+J7</f>
        <v>0</v>
      </c>
    </row>
    <row r="8" spans="1:13" x14ac:dyDescent="0.35">
      <c r="A8" s="52"/>
      <c r="B8" s="68"/>
      <c r="C8" s="68"/>
      <c r="D8" s="20"/>
      <c r="E8" s="136">
        <f t="shared" ref="E8:E19" si="1">D8*I8</f>
        <v>0</v>
      </c>
      <c r="F8" s="128">
        <f t="shared" ref="F8:F19" si="2">G8+L8</f>
        <v>0</v>
      </c>
      <c r="G8" s="38"/>
      <c r="H8" s="38"/>
      <c r="I8" s="137">
        <f t="shared" si="0"/>
        <v>0</v>
      </c>
      <c r="J8" s="128">
        <f t="shared" ref="J8:J19" si="3">SUM(G8:H8)</f>
        <v>0</v>
      </c>
      <c r="K8" s="38"/>
      <c r="L8" s="129">
        <f t="shared" ref="L8:L19" si="4">IFERROR(K8*I8,0)</f>
        <v>0</v>
      </c>
      <c r="M8" s="128">
        <f t="shared" ref="M8:M19" si="5">K8+J8</f>
        <v>0</v>
      </c>
    </row>
    <row r="9" spans="1:13" x14ac:dyDescent="0.35">
      <c r="A9" s="52"/>
      <c r="B9" s="68"/>
      <c r="C9" s="68"/>
      <c r="D9" s="20"/>
      <c r="E9" s="136">
        <f t="shared" si="1"/>
        <v>0</v>
      </c>
      <c r="F9" s="128">
        <f t="shared" si="2"/>
        <v>0</v>
      </c>
      <c r="G9" s="38"/>
      <c r="H9" s="38"/>
      <c r="I9" s="137">
        <f>IFERROR(G9/J9,0)</f>
        <v>0</v>
      </c>
      <c r="J9" s="128">
        <f t="shared" si="3"/>
        <v>0</v>
      </c>
      <c r="K9" s="38"/>
      <c r="L9" s="129">
        <f t="shared" si="4"/>
        <v>0</v>
      </c>
      <c r="M9" s="128">
        <f t="shared" si="5"/>
        <v>0</v>
      </c>
    </row>
    <row r="10" spans="1:13" x14ac:dyDescent="0.35">
      <c r="A10" s="52"/>
      <c r="B10" s="68"/>
      <c r="C10" s="68"/>
      <c r="D10" s="20"/>
      <c r="E10" s="136">
        <f t="shared" si="1"/>
        <v>0</v>
      </c>
      <c r="F10" s="128">
        <f t="shared" si="2"/>
        <v>0</v>
      </c>
      <c r="G10" s="38"/>
      <c r="H10" s="38"/>
      <c r="I10" s="137">
        <f t="shared" ref="I10:I19" si="6">IFERROR(G10/J10,0)</f>
        <v>0</v>
      </c>
      <c r="J10" s="128">
        <f t="shared" si="3"/>
        <v>0</v>
      </c>
      <c r="K10" s="38"/>
      <c r="L10" s="129">
        <f t="shared" si="4"/>
        <v>0</v>
      </c>
      <c r="M10" s="128">
        <f t="shared" si="5"/>
        <v>0</v>
      </c>
    </row>
    <row r="11" spans="1:13" x14ac:dyDescent="0.35">
      <c r="A11" s="52"/>
      <c r="B11" s="68"/>
      <c r="C11" s="68"/>
      <c r="D11" s="20"/>
      <c r="E11" s="136">
        <f t="shared" si="1"/>
        <v>0</v>
      </c>
      <c r="F11" s="128">
        <f t="shared" si="2"/>
        <v>0</v>
      </c>
      <c r="G11" s="38"/>
      <c r="H11" s="38"/>
      <c r="I11" s="137">
        <f t="shared" si="6"/>
        <v>0</v>
      </c>
      <c r="J11" s="128">
        <f t="shared" si="3"/>
        <v>0</v>
      </c>
      <c r="K11" s="38"/>
      <c r="L11" s="129">
        <f t="shared" si="4"/>
        <v>0</v>
      </c>
      <c r="M11" s="128">
        <f t="shared" si="5"/>
        <v>0</v>
      </c>
    </row>
    <row r="12" spans="1:13" x14ac:dyDescent="0.35">
      <c r="A12" s="52"/>
      <c r="B12" s="68"/>
      <c r="C12" s="68"/>
      <c r="D12" s="20"/>
      <c r="E12" s="136">
        <f t="shared" si="1"/>
        <v>0</v>
      </c>
      <c r="F12" s="128">
        <f t="shared" si="2"/>
        <v>0</v>
      </c>
      <c r="G12" s="38"/>
      <c r="H12" s="38"/>
      <c r="I12" s="137">
        <f t="shared" si="6"/>
        <v>0</v>
      </c>
      <c r="J12" s="128">
        <f t="shared" si="3"/>
        <v>0</v>
      </c>
      <c r="K12" s="38"/>
      <c r="L12" s="129">
        <f t="shared" si="4"/>
        <v>0</v>
      </c>
      <c r="M12" s="128">
        <f t="shared" si="5"/>
        <v>0</v>
      </c>
    </row>
    <row r="13" spans="1:13" x14ac:dyDescent="0.35">
      <c r="A13" s="52"/>
      <c r="B13" s="68"/>
      <c r="C13" s="68"/>
      <c r="D13" s="20"/>
      <c r="E13" s="136">
        <f t="shared" si="1"/>
        <v>0</v>
      </c>
      <c r="F13" s="128">
        <f t="shared" si="2"/>
        <v>0</v>
      </c>
      <c r="G13" s="38"/>
      <c r="H13" s="38"/>
      <c r="I13" s="137">
        <f t="shared" si="6"/>
        <v>0</v>
      </c>
      <c r="J13" s="128">
        <f t="shared" si="3"/>
        <v>0</v>
      </c>
      <c r="K13" s="38"/>
      <c r="L13" s="129">
        <f t="shared" si="4"/>
        <v>0</v>
      </c>
      <c r="M13" s="128">
        <f t="shared" si="5"/>
        <v>0</v>
      </c>
    </row>
    <row r="14" spans="1:13" x14ac:dyDescent="0.35">
      <c r="A14" s="52"/>
      <c r="B14" s="68"/>
      <c r="C14" s="68"/>
      <c r="D14" s="20"/>
      <c r="E14" s="136">
        <f t="shared" si="1"/>
        <v>0</v>
      </c>
      <c r="F14" s="128">
        <f t="shared" si="2"/>
        <v>0</v>
      </c>
      <c r="G14" s="38"/>
      <c r="H14" s="38"/>
      <c r="I14" s="137">
        <f t="shared" si="6"/>
        <v>0</v>
      </c>
      <c r="J14" s="128">
        <f t="shared" si="3"/>
        <v>0</v>
      </c>
      <c r="K14" s="38"/>
      <c r="L14" s="129">
        <f t="shared" si="4"/>
        <v>0</v>
      </c>
      <c r="M14" s="128">
        <f t="shared" si="5"/>
        <v>0</v>
      </c>
    </row>
    <row r="15" spans="1:13" x14ac:dyDescent="0.35">
      <c r="A15" s="52"/>
      <c r="B15" s="68"/>
      <c r="C15" s="68"/>
      <c r="D15" s="20"/>
      <c r="E15" s="136">
        <f t="shared" si="1"/>
        <v>0</v>
      </c>
      <c r="F15" s="128">
        <f t="shared" si="2"/>
        <v>0</v>
      </c>
      <c r="G15" s="38"/>
      <c r="H15" s="38"/>
      <c r="I15" s="137">
        <f t="shared" si="6"/>
        <v>0</v>
      </c>
      <c r="J15" s="128">
        <f t="shared" si="3"/>
        <v>0</v>
      </c>
      <c r="K15" s="38"/>
      <c r="L15" s="129">
        <f t="shared" si="4"/>
        <v>0</v>
      </c>
      <c r="M15" s="128">
        <f t="shared" si="5"/>
        <v>0</v>
      </c>
    </row>
    <row r="16" spans="1:13" x14ac:dyDescent="0.35">
      <c r="A16" s="52"/>
      <c r="B16" s="68"/>
      <c r="C16" s="68"/>
      <c r="D16" s="20"/>
      <c r="E16" s="136">
        <f t="shared" si="1"/>
        <v>0</v>
      </c>
      <c r="F16" s="128">
        <f t="shared" si="2"/>
        <v>0</v>
      </c>
      <c r="G16" s="38"/>
      <c r="H16" s="38"/>
      <c r="I16" s="137">
        <f t="shared" si="6"/>
        <v>0</v>
      </c>
      <c r="J16" s="128">
        <f t="shared" si="3"/>
        <v>0</v>
      </c>
      <c r="K16" s="38"/>
      <c r="L16" s="129">
        <f t="shared" si="4"/>
        <v>0</v>
      </c>
      <c r="M16" s="128">
        <f t="shared" si="5"/>
        <v>0</v>
      </c>
    </row>
    <row r="17" spans="1:13" x14ac:dyDescent="0.35">
      <c r="A17" s="52"/>
      <c r="B17" s="68"/>
      <c r="C17" s="68"/>
      <c r="D17" s="20"/>
      <c r="E17" s="136">
        <f t="shared" si="1"/>
        <v>0</v>
      </c>
      <c r="F17" s="128">
        <f t="shared" si="2"/>
        <v>0</v>
      </c>
      <c r="G17" s="38"/>
      <c r="H17" s="38"/>
      <c r="I17" s="137">
        <f t="shared" si="6"/>
        <v>0</v>
      </c>
      <c r="J17" s="128">
        <f t="shared" si="3"/>
        <v>0</v>
      </c>
      <c r="K17" s="38"/>
      <c r="L17" s="129">
        <f t="shared" si="4"/>
        <v>0</v>
      </c>
      <c r="M17" s="128">
        <f t="shared" si="5"/>
        <v>0</v>
      </c>
    </row>
    <row r="18" spans="1:13" x14ac:dyDescent="0.35">
      <c r="A18" s="52"/>
      <c r="B18" s="68"/>
      <c r="C18" s="68"/>
      <c r="D18" s="20"/>
      <c r="E18" s="136">
        <f t="shared" si="1"/>
        <v>0</v>
      </c>
      <c r="F18" s="128">
        <f t="shared" si="2"/>
        <v>0</v>
      </c>
      <c r="G18" s="38"/>
      <c r="H18" s="38"/>
      <c r="I18" s="137">
        <f t="shared" si="6"/>
        <v>0</v>
      </c>
      <c r="J18" s="128">
        <f t="shared" si="3"/>
        <v>0</v>
      </c>
      <c r="K18" s="38"/>
      <c r="L18" s="129">
        <f t="shared" si="4"/>
        <v>0</v>
      </c>
      <c r="M18" s="128">
        <f t="shared" si="5"/>
        <v>0</v>
      </c>
    </row>
    <row r="19" spans="1:13" x14ac:dyDescent="0.35">
      <c r="A19" s="52"/>
      <c r="B19" s="68"/>
      <c r="C19" s="68"/>
      <c r="D19" s="20"/>
      <c r="E19" s="136">
        <f t="shared" si="1"/>
        <v>0</v>
      </c>
      <c r="F19" s="128">
        <f t="shared" si="2"/>
        <v>0</v>
      </c>
      <c r="G19" s="38"/>
      <c r="H19" s="38"/>
      <c r="I19" s="137">
        <f t="shared" si="6"/>
        <v>0</v>
      </c>
      <c r="J19" s="128">
        <f t="shared" si="3"/>
        <v>0</v>
      </c>
      <c r="K19" s="38"/>
      <c r="L19" s="129">
        <f t="shared" si="4"/>
        <v>0</v>
      </c>
      <c r="M19" s="128">
        <f t="shared" si="5"/>
        <v>0</v>
      </c>
    </row>
    <row r="20" spans="1:13" x14ac:dyDescent="0.3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35">
      <c r="B21" s="108" t="s">
        <v>119</v>
      </c>
    </row>
    <row r="22" spans="1:13" x14ac:dyDescent="0.35">
      <c r="B22" s="44" t="s">
        <v>120</v>
      </c>
    </row>
    <row r="23" spans="1:13" x14ac:dyDescent="0.35">
      <c r="B23" s="44" t="s">
        <v>121</v>
      </c>
    </row>
    <row r="24" spans="1:13" x14ac:dyDescent="0.35">
      <c r="B24" s="44" t="s">
        <v>123</v>
      </c>
    </row>
    <row r="25" spans="1:13" x14ac:dyDescent="0.35">
      <c r="B25" s="44" t="s">
        <v>122</v>
      </c>
    </row>
    <row r="26" spans="1:13" x14ac:dyDescent="0.35">
      <c r="B26" s="44" t="s">
        <v>124</v>
      </c>
    </row>
    <row r="27" spans="1:13" x14ac:dyDescent="0.35">
      <c r="B27" s="44" t="s">
        <v>125</v>
      </c>
    </row>
    <row r="28" spans="1:13" x14ac:dyDescent="0.35">
      <c r="A28" s="11" t="s">
        <v>128</v>
      </c>
    </row>
  </sheetData>
  <sheetProtection algorithmName="SHA-512" hashValue="hf2AN3Dd0CjFRo6YBvsdhmgzst/wcwV+JlHcWO6XWUtNxJwLBr9QOnrb1dKj1uB6UYsNNv31u7u1Oa2rz4S5+g==" saltValue="orooT/OSpZpZawIXUZXVLA==" spinCount="100000" sheet="1" objects="1" scenarios="1" selectLockedCells="1"/>
  <mergeCells count="16">
    <mergeCell ref="I4:K4"/>
    <mergeCell ref="C4:D4"/>
    <mergeCell ref="B18:C18"/>
    <mergeCell ref="B19:C19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</mergeCells>
  <pageMargins left="0.7" right="0.7" top="0.75" bottom="0.75" header="0.3" footer="0.3"/>
  <legacyDrawing r:id="rId1"/>
</worksheet>
</file>

<file path=docMetadata/LabelInfo.xml><?xml version="1.0" encoding="utf-8"?>
<clbl:labelList xmlns:clbl="http://schemas.microsoft.com/office/2020/mipLabelMetadata">
  <clbl:label id="{2b828646-b037-4fe7-8415-e935cd34cf96}" enabled="0" method="" siteId="{2b828646-b037-4fe7-8415-e935cd34cf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Coversheet</vt:lpstr>
      <vt:lpstr>Expenditures</vt:lpstr>
      <vt:lpstr>Employee Timesheet</vt:lpstr>
      <vt:lpstr>Payroll Report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CDBG-DR Financial Report Workbook</dc:title>
  <dc:creator>California Department of Housing and Community Development</dc:creator>
  <cp:lastModifiedBy>Vance, Kory@HCD</cp:lastModifiedBy>
  <dcterms:created xsi:type="dcterms:W3CDTF">2024-09-30T20:52:14Z</dcterms:created>
  <dcterms:modified xsi:type="dcterms:W3CDTF">2024-10-25T17:22:06Z</dcterms:modified>
</cp:coreProperties>
</file>